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tckm-my.sharepoint.com/personal/romanas_senapedis_lrkm_lt/Documents/Desktop/Work-2025/Paveldotvarka-2025/Galutinė-versija-2025-02-25/"/>
    </mc:Choice>
  </mc:AlternateContent>
  <xr:revisionPtr revIDLastSave="87" documentId="13_ncr:1_{B4CCA399-88AE-473D-830E-7C1031BAF334}" xr6:coauthVersionLast="47" xr6:coauthVersionMax="47" xr10:uidLastSave="{D4B3195E-0858-4AD8-833F-DC971BB62E9E}"/>
  <bookViews>
    <workbookView xWindow="-120" yWindow="-120" windowWidth="29040" windowHeight="15720" xr2:uid="{00000000-000D-0000-FFFF-FFFF00000000}"/>
  </bookViews>
  <sheets>
    <sheet name="2025-2027 METAI" sheetId="13" r:id="rId1"/>
  </sheets>
  <definedNames>
    <definedName name="_xlnm.Print_Titles" localSheetId="0">'2025-2027 METAI'!$3:$5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2" i="13" l="1"/>
  <c r="T192" i="13"/>
  <c r="S192" i="13"/>
  <c r="S27" i="13"/>
  <c r="S196" i="13" l="1"/>
  <c r="O196" i="13"/>
  <c r="K196" i="13"/>
  <c r="S193" i="13"/>
  <c r="J193" i="13" s="1"/>
  <c r="O193" i="13"/>
  <c r="T188" i="13"/>
  <c r="P188" i="13"/>
  <c r="L188" i="13"/>
  <c r="S187" i="13"/>
  <c r="O187" i="13"/>
  <c r="K187" i="13"/>
  <c r="I187" i="13"/>
  <c r="S186" i="13"/>
  <c r="O186" i="13"/>
  <c r="K186" i="13"/>
  <c r="I186" i="13"/>
  <c r="S185" i="13"/>
  <c r="O185" i="13"/>
  <c r="K185" i="13"/>
  <c r="I185" i="13"/>
  <c r="K184" i="13"/>
  <c r="J184" i="13" s="1"/>
  <c r="I184" i="13"/>
  <c r="S181" i="13"/>
  <c r="O181" i="13"/>
  <c r="K181" i="13"/>
  <c r="I180" i="13"/>
  <c r="I179" i="13"/>
  <c r="I178" i="13"/>
  <c r="I177" i="13"/>
  <c r="I176" i="13"/>
  <c r="I175" i="13"/>
  <c r="I174" i="13"/>
  <c r="I173" i="13"/>
  <c r="I172" i="13"/>
  <c r="I171" i="13"/>
  <c r="I170" i="13"/>
  <c r="I169" i="13"/>
  <c r="I168" i="13"/>
  <c r="S167" i="13"/>
  <c r="O167" i="13"/>
  <c r="K167" i="13"/>
  <c r="I167" i="13"/>
  <c r="U165" i="13"/>
  <c r="T165" i="13"/>
  <c r="Q165" i="13"/>
  <c r="P165" i="13"/>
  <c r="M165" i="13"/>
  <c r="L165" i="13"/>
  <c r="S164" i="13"/>
  <c r="S165" i="13" s="1"/>
  <c r="O164" i="13"/>
  <c r="K164" i="13"/>
  <c r="I164" i="13"/>
  <c r="K163" i="13"/>
  <c r="K165" i="13" s="1"/>
  <c r="I163" i="13"/>
  <c r="T160" i="13"/>
  <c r="P160" i="13"/>
  <c r="L160" i="13"/>
  <c r="S159" i="13"/>
  <c r="O159" i="13"/>
  <c r="K159" i="13"/>
  <c r="I159" i="13"/>
  <c r="K158" i="13"/>
  <c r="J158" i="13" s="1"/>
  <c r="I158" i="13"/>
  <c r="S157" i="13"/>
  <c r="O157" i="13"/>
  <c r="K157" i="13"/>
  <c r="I157" i="13"/>
  <c r="S156" i="13"/>
  <c r="O156" i="13"/>
  <c r="K156" i="13"/>
  <c r="I156" i="13"/>
  <c r="S155" i="13"/>
  <c r="O155" i="13"/>
  <c r="I155" i="13"/>
  <c r="T153" i="13"/>
  <c r="P153" i="13"/>
  <c r="M153" i="13"/>
  <c r="L153" i="13"/>
  <c r="S152" i="13"/>
  <c r="K152" i="13"/>
  <c r="J152" i="13" s="1"/>
  <c r="I152" i="13"/>
  <c r="S151" i="13"/>
  <c r="K151" i="13"/>
  <c r="I151" i="13"/>
  <c r="S150" i="13"/>
  <c r="O150" i="13"/>
  <c r="K150" i="13"/>
  <c r="I150" i="13"/>
  <c r="S149" i="13"/>
  <c r="O149" i="13"/>
  <c r="I149" i="13"/>
  <c r="S148" i="13"/>
  <c r="O148" i="13"/>
  <c r="K148" i="13"/>
  <c r="I148" i="13"/>
  <c r="V146" i="13"/>
  <c r="U146" i="13"/>
  <c r="T146" i="13"/>
  <c r="R146" i="13"/>
  <c r="Q146" i="13"/>
  <c r="P146" i="13"/>
  <c r="N146" i="13"/>
  <c r="N161" i="13" s="1"/>
  <c r="N182" i="13" s="1"/>
  <c r="N189" i="13" s="1"/>
  <c r="N195" i="13" s="1"/>
  <c r="N197" i="13" s="1"/>
  <c r="M146" i="13"/>
  <c r="L146" i="13"/>
  <c r="S145" i="13"/>
  <c r="O145" i="13"/>
  <c r="I145" i="13"/>
  <c r="S144" i="13"/>
  <c r="O144" i="13"/>
  <c r="K144" i="13"/>
  <c r="I144" i="13"/>
  <c r="S143" i="13"/>
  <c r="O143" i="13"/>
  <c r="K143" i="13"/>
  <c r="I143" i="13"/>
  <c r="K142" i="13"/>
  <c r="J142" i="13" s="1"/>
  <c r="I142" i="13"/>
  <c r="T140" i="13"/>
  <c r="Q140" i="13"/>
  <c r="P140" i="13"/>
  <c r="L140" i="13"/>
  <c r="S139" i="13"/>
  <c r="O139" i="13"/>
  <c r="K139" i="13"/>
  <c r="I139" i="13"/>
  <c r="S138" i="13"/>
  <c r="S140" i="13" s="1"/>
  <c r="O138" i="13"/>
  <c r="I138" i="13"/>
  <c r="T136" i="13"/>
  <c r="P136" i="13"/>
  <c r="L136" i="13"/>
  <c r="S135" i="13"/>
  <c r="O135" i="13"/>
  <c r="I135" i="13"/>
  <c r="S134" i="13"/>
  <c r="O134" i="13"/>
  <c r="I134" i="13"/>
  <c r="S133" i="13"/>
  <c r="O133" i="13"/>
  <c r="K133" i="13"/>
  <c r="I133" i="13"/>
  <c r="U131" i="13"/>
  <c r="T131" i="13"/>
  <c r="Q131" i="13"/>
  <c r="P131" i="13"/>
  <c r="M131" i="13"/>
  <c r="L131" i="13"/>
  <c r="O130" i="13"/>
  <c r="K130" i="13"/>
  <c r="I130" i="13"/>
  <c r="S129" i="13"/>
  <c r="O129" i="13"/>
  <c r="K129" i="13"/>
  <c r="I129" i="13"/>
  <c r="S128" i="13"/>
  <c r="J128" i="13" s="1"/>
  <c r="I128" i="13"/>
  <c r="S127" i="13"/>
  <c r="O127" i="13"/>
  <c r="J127" i="13"/>
  <c r="I127" i="13"/>
  <c r="S126" i="13"/>
  <c r="O126" i="13"/>
  <c r="K126" i="13"/>
  <c r="I126" i="13"/>
  <c r="V124" i="13"/>
  <c r="U124" i="13"/>
  <c r="T124" i="13"/>
  <c r="R124" i="13"/>
  <c r="Q124" i="13"/>
  <c r="P124" i="13"/>
  <c r="M124" i="13"/>
  <c r="L124" i="13"/>
  <c r="S123" i="13"/>
  <c r="O123" i="13"/>
  <c r="I123" i="13"/>
  <c r="S122" i="13"/>
  <c r="O122" i="13"/>
  <c r="I122" i="13"/>
  <c r="S121" i="13"/>
  <c r="J121" i="13" s="1"/>
  <c r="I121" i="13"/>
  <c r="O120" i="13"/>
  <c r="K120" i="13"/>
  <c r="I120" i="13"/>
  <c r="K119" i="13"/>
  <c r="J119" i="13" s="1"/>
  <c r="I119" i="13"/>
  <c r="S118" i="13"/>
  <c r="O118" i="13"/>
  <c r="K118" i="13"/>
  <c r="I118" i="13"/>
  <c r="S117" i="13"/>
  <c r="J117" i="13" s="1"/>
  <c r="I117" i="13"/>
  <c r="S116" i="13"/>
  <c r="O116" i="13"/>
  <c r="I116" i="13"/>
  <c r="S115" i="13"/>
  <c r="O115" i="13"/>
  <c r="K115" i="13"/>
  <c r="I115" i="13"/>
  <c r="U112" i="13"/>
  <c r="T112" i="13"/>
  <c r="Q112" i="13"/>
  <c r="Q192" i="13" s="1"/>
  <c r="P112" i="13"/>
  <c r="P192" i="13" s="1"/>
  <c r="M112" i="13"/>
  <c r="M192" i="13" s="1"/>
  <c r="L112" i="13"/>
  <c r="L192" i="13" s="1"/>
  <c r="S111" i="13"/>
  <c r="J111" i="13" s="1"/>
  <c r="I111" i="13"/>
  <c r="K110" i="13"/>
  <c r="J110" i="13" s="1"/>
  <c r="I110" i="13"/>
  <c r="O109" i="13"/>
  <c r="J109" i="13" s="1"/>
  <c r="I109" i="13"/>
  <c r="O108" i="13"/>
  <c r="J108" i="13" s="1"/>
  <c r="I108" i="13"/>
  <c r="K107" i="13"/>
  <c r="J107" i="13" s="1"/>
  <c r="I107" i="13"/>
  <c r="S106" i="13"/>
  <c r="J106" i="13" s="1"/>
  <c r="I106" i="13"/>
  <c r="K105" i="13"/>
  <c r="J105" i="13" s="1"/>
  <c r="I105" i="13"/>
  <c r="K104" i="13"/>
  <c r="J104" i="13" s="1"/>
  <c r="I104" i="13"/>
  <c r="K103" i="13"/>
  <c r="J103" i="13" s="1"/>
  <c r="I103" i="13"/>
  <c r="K102" i="13"/>
  <c r="J102" i="13" s="1"/>
  <c r="I102" i="13"/>
  <c r="K101" i="13"/>
  <c r="J101" i="13" s="1"/>
  <c r="I101" i="13"/>
  <c r="O100" i="13"/>
  <c r="J100" i="13" s="1"/>
  <c r="I100" i="13"/>
  <c r="K99" i="13"/>
  <c r="J99" i="13" s="1"/>
  <c r="I99" i="13"/>
  <c r="K98" i="13"/>
  <c r="J98" i="13" s="1"/>
  <c r="I98" i="13"/>
  <c r="U95" i="13"/>
  <c r="T95" i="13"/>
  <c r="R95" i="13"/>
  <c r="Q95" i="13"/>
  <c r="P95" i="13"/>
  <c r="N95" i="13"/>
  <c r="M95" i="13"/>
  <c r="L95" i="13"/>
  <c r="S94" i="13"/>
  <c r="J94" i="13" s="1"/>
  <c r="I94" i="13"/>
  <c r="O93" i="13"/>
  <c r="K93" i="13"/>
  <c r="I93" i="13"/>
  <c r="S92" i="13"/>
  <c r="O92" i="13"/>
  <c r="I92" i="13"/>
  <c r="S91" i="13"/>
  <c r="O91" i="13"/>
  <c r="I91" i="13"/>
  <c r="K90" i="13"/>
  <c r="J90" i="13" s="1"/>
  <c r="I90" i="13"/>
  <c r="K89" i="13"/>
  <c r="J89" i="13" s="1"/>
  <c r="I89" i="13"/>
  <c r="O88" i="13"/>
  <c r="K88" i="13"/>
  <c r="I88" i="13"/>
  <c r="O87" i="13"/>
  <c r="K87" i="13"/>
  <c r="I87" i="13"/>
  <c r="K86" i="13"/>
  <c r="J86" i="13" s="1"/>
  <c r="I86" i="13"/>
  <c r="K85" i="13"/>
  <c r="J85" i="13" s="1"/>
  <c r="I85" i="13"/>
  <c r="O84" i="13"/>
  <c r="J84" i="13" s="1"/>
  <c r="I84" i="13"/>
  <c r="K83" i="13"/>
  <c r="J83" i="13" s="1"/>
  <c r="I83" i="13"/>
  <c r="K82" i="13"/>
  <c r="J82" i="13" s="1"/>
  <c r="I82" i="13"/>
  <c r="K81" i="13"/>
  <c r="J81" i="13" s="1"/>
  <c r="I81" i="13"/>
  <c r="K80" i="13"/>
  <c r="J80" i="13" s="1"/>
  <c r="I80" i="13"/>
  <c r="O79" i="13"/>
  <c r="J79" i="13" s="1"/>
  <c r="I79" i="13"/>
  <c r="O78" i="13"/>
  <c r="K78" i="13"/>
  <c r="I78" i="13"/>
  <c r="K77" i="13"/>
  <c r="J77" i="13" s="1"/>
  <c r="I77" i="13"/>
  <c r="K76" i="13"/>
  <c r="J76" i="13" s="1"/>
  <c r="I76" i="13"/>
  <c r="K75" i="13"/>
  <c r="J75" i="13" s="1"/>
  <c r="I75" i="13"/>
  <c r="K74" i="13"/>
  <c r="J74" i="13" s="1"/>
  <c r="I74" i="13"/>
  <c r="K73" i="13"/>
  <c r="J73" i="13" s="1"/>
  <c r="I73" i="13"/>
  <c r="K72" i="13"/>
  <c r="J72" i="13" s="1"/>
  <c r="I72" i="13"/>
  <c r="K71" i="13"/>
  <c r="J71" i="13" s="1"/>
  <c r="I71" i="13"/>
  <c r="K70" i="13"/>
  <c r="J70" i="13" s="1"/>
  <c r="I70" i="13"/>
  <c r="K69" i="13"/>
  <c r="I69" i="13"/>
  <c r="V67" i="13"/>
  <c r="V96" i="13" s="1"/>
  <c r="V191" i="13" s="1"/>
  <c r="V194" i="13" s="1"/>
  <c r="U67" i="13"/>
  <c r="T67" i="13"/>
  <c r="R67" i="13"/>
  <c r="Q67" i="13"/>
  <c r="P67" i="13"/>
  <c r="N67" i="13"/>
  <c r="M67" i="13"/>
  <c r="L67" i="13"/>
  <c r="S66" i="13"/>
  <c r="O66" i="13"/>
  <c r="I66" i="13"/>
  <c r="S65" i="13"/>
  <c r="J65" i="13" s="1"/>
  <c r="I65" i="13"/>
  <c r="S64" i="13"/>
  <c r="J64" i="13" s="1"/>
  <c r="I64" i="13"/>
  <c r="S63" i="13"/>
  <c r="J63" i="13" s="1"/>
  <c r="I63" i="13"/>
  <c r="S62" i="13"/>
  <c r="J62" i="13" s="1"/>
  <c r="I62" i="13"/>
  <c r="S61" i="13"/>
  <c r="O61" i="13"/>
  <c r="K61" i="13"/>
  <c r="I61" i="13"/>
  <c r="S60" i="13"/>
  <c r="O60" i="13"/>
  <c r="I60" i="13"/>
  <c r="S59" i="13"/>
  <c r="O59" i="13"/>
  <c r="J59" i="13" s="1"/>
  <c r="I59" i="13"/>
  <c r="K58" i="13"/>
  <c r="J58" i="13" s="1"/>
  <c r="I58" i="13"/>
  <c r="S57" i="13"/>
  <c r="J57" i="13" s="1"/>
  <c r="I57" i="13"/>
  <c r="K56" i="13"/>
  <c r="J56" i="13" s="1"/>
  <c r="I56" i="13"/>
  <c r="S55" i="13"/>
  <c r="O55" i="13"/>
  <c r="K55" i="13"/>
  <c r="I55" i="13"/>
  <c r="S54" i="13"/>
  <c r="J54" i="13" s="1"/>
  <c r="I54" i="13"/>
  <c r="S53" i="13"/>
  <c r="O53" i="13"/>
  <c r="I53" i="13"/>
  <c r="O52" i="13"/>
  <c r="K52" i="13"/>
  <c r="I52" i="13"/>
  <c r="S51" i="13"/>
  <c r="J51" i="13" s="1"/>
  <c r="O51" i="13"/>
  <c r="I51" i="13"/>
  <c r="O50" i="13"/>
  <c r="K50" i="13"/>
  <c r="I50" i="13"/>
  <c r="S49" i="13"/>
  <c r="O49" i="13"/>
  <c r="I49" i="13"/>
  <c r="K48" i="13"/>
  <c r="J48" i="13" s="1"/>
  <c r="I48" i="13"/>
  <c r="O47" i="13"/>
  <c r="K47" i="13"/>
  <c r="I47" i="13"/>
  <c r="K46" i="13"/>
  <c r="J46" i="13" s="1"/>
  <c r="I46" i="13"/>
  <c r="K45" i="13"/>
  <c r="J45" i="13" s="1"/>
  <c r="I45" i="13"/>
  <c r="S44" i="13"/>
  <c r="O44" i="13"/>
  <c r="I44" i="13"/>
  <c r="S43" i="13"/>
  <c r="O43" i="13"/>
  <c r="K43" i="13"/>
  <c r="I43" i="13"/>
  <c r="S42" i="13"/>
  <c r="O42" i="13"/>
  <c r="K42" i="13"/>
  <c r="I42" i="13"/>
  <c r="S41" i="13"/>
  <c r="O41" i="13"/>
  <c r="I41" i="13"/>
  <c r="S40" i="13"/>
  <c r="O40" i="13"/>
  <c r="I40" i="13"/>
  <c r="S39" i="13"/>
  <c r="O39" i="13"/>
  <c r="K39" i="13"/>
  <c r="I39" i="13"/>
  <c r="K38" i="13"/>
  <c r="J38" i="13" s="1"/>
  <c r="I38" i="13"/>
  <c r="S37" i="13"/>
  <c r="K37" i="13"/>
  <c r="I37" i="13"/>
  <c r="S36" i="13"/>
  <c r="O36" i="13"/>
  <c r="K36" i="13"/>
  <c r="I36" i="13"/>
  <c r="O35" i="13"/>
  <c r="K35" i="13"/>
  <c r="I35" i="13"/>
  <c r="K34" i="13"/>
  <c r="J34" i="13" s="1"/>
  <c r="I34" i="13"/>
  <c r="S33" i="13"/>
  <c r="O33" i="13"/>
  <c r="K33" i="13"/>
  <c r="I33" i="13"/>
  <c r="S32" i="13"/>
  <c r="O32" i="13"/>
  <c r="I32" i="13"/>
  <c r="K31" i="13"/>
  <c r="J31" i="13" s="1"/>
  <c r="I31" i="13"/>
  <c r="S30" i="13"/>
  <c r="O30" i="13"/>
  <c r="K30" i="13"/>
  <c r="I30" i="13"/>
  <c r="O29" i="13"/>
  <c r="K29" i="13"/>
  <c r="I29" i="13"/>
  <c r="O28" i="13"/>
  <c r="K28" i="13"/>
  <c r="I28" i="13"/>
  <c r="O27" i="13"/>
  <c r="K27" i="13"/>
  <c r="I27" i="13"/>
  <c r="S26" i="13"/>
  <c r="O26" i="13"/>
  <c r="K26" i="13"/>
  <c r="I26" i="13"/>
  <c r="O25" i="13"/>
  <c r="K25" i="13"/>
  <c r="I25" i="13"/>
  <c r="S24" i="13"/>
  <c r="O24" i="13"/>
  <c r="I24" i="13"/>
  <c r="S23" i="13"/>
  <c r="O23" i="13"/>
  <c r="K23" i="13"/>
  <c r="I23" i="13"/>
  <c r="S22" i="13"/>
  <c r="K22" i="13"/>
  <c r="I22" i="13"/>
  <c r="O21" i="13"/>
  <c r="K21" i="13"/>
  <c r="I21" i="13"/>
  <c r="K20" i="13"/>
  <c r="J20" i="13" s="1"/>
  <c r="I20" i="13"/>
  <c r="K19" i="13"/>
  <c r="J19" i="13" s="1"/>
  <c r="I19" i="13"/>
  <c r="O18" i="13"/>
  <c r="K18" i="13"/>
  <c r="J18" i="13" s="1"/>
  <c r="I18" i="13"/>
  <c r="S17" i="13"/>
  <c r="O17" i="13"/>
  <c r="I17" i="13"/>
  <c r="K16" i="13"/>
  <c r="J16" i="13" s="1"/>
  <c r="I16" i="13"/>
  <c r="K15" i="13"/>
  <c r="J15" i="13" s="1"/>
  <c r="I15" i="13"/>
  <c r="K14" i="13"/>
  <c r="J14" i="13" s="1"/>
  <c r="I14" i="13"/>
  <c r="S13" i="13"/>
  <c r="O13" i="13"/>
  <c r="I13" i="13"/>
  <c r="O12" i="13"/>
  <c r="K12" i="13"/>
  <c r="J12" i="13" s="1"/>
  <c r="I12" i="13"/>
  <c r="O11" i="13"/>
  <c r="K11" i="13"/>
  <c r="I11" i="13"/>
  <c r="K10" i="13"/>
  <c r="J10" i="13" s="1"/>
  <c r="I10" i="13"/>
  <c r="K9" i="13"/>
  <c r="J9" i="13" s="1"/>
  <c r="I9" i="13"/>
  <c r="K8" i="13"/>
  <c r="J8" i="13" s="1"/>
  <c r="I8" i="13"/>
  <c r="J32" i="13" l="1"/>
  <c r="J40" i="13"/>
  <c r="J145" i="13"/>
  <c r="J149" i="13"/>
  <c r="J29" i="13"/>
  <c r="J186" i="13"/>
  <c r="J53" i="13"/>
  <c r="Q96" i="13"/>
  <c r="Q191" i="13" s="1"/>
  <c r="Q194" i="13" s="1"/>
  <c r="J27" i="13"/>
  <c r="J41" i="13"/>
  <c r="J52" i="13"/>
  <c r="J66" i="13"/>
  <c r="J37" i="13"/>
  <c r="J43" i="13"/>
  <c r="J21" i="13"/>
  <c r="J42" i="13"/>
  <c r="J30" i="13"/>
  <c r="J151" i="13"/>
  <c r="J50" i="13"/>
  <c r="J47" i="13"/>
  <c r="J55" i="13"/>
  <c r="J93" i="13"/>
  <c r="J116" i="13"/>
  <c r="J24" i="13"/>
  <c r="K112" i="13"/>
  <c r="K192" i="13" s="1"/>
  <c r="J33" i="13"/>
  <c r="U161" i="13"/>
  <c r="S146" i="13"/>
  <c r="J167" i="13"/>
  <c r="O188" i="13"/>
  <c r="L96" i="13"/>
  <c r="L191" i="13" s="1"/>
  <c r="L194" i="13" s="1"/>
  <c r="T161" i="13"/>
  <c r="T182" i="13" s="1"/>
  <c r="T189" i="13" s="1"/>
  <c r="T195" i="13" s="1"/>
  <c r="T197" i="13" s="1"/>
  <c r="J44" i="13"/>
  <c r="J49" i="13"/>
  <c r="J61" i="13"/>
  <c r="M96" i="13"/>
  <c r="M191" i="13" s="1"/>
  <c r="M194" i="13" s="1"/>
  <c r="J122" i="13"/>
  <c r="J164" i="13"/>
  <c r="J91" i="13"/>
  <c r="N96" i="13"/>
  <c r="N191" i="13" s="1"/>
  <c r="N194" i="13" s="1"/>
  <c r="N198" i="13" s="1"/>
  <c r="O136" i="13"/>
  <c r="P96" i="13"/>
  <c r="P191" i="13" s="1"/>
  <c r="P194" i="13" s="1"/>
  <c r="S136" i="13"/>
  <c r="O153" i="13"/>
  <c r="K153" i="13"/>
  <c r="J159" i="13"/>
  <c r="S124" i="13"/>
  <c r="S131" i="13"/>
  <c r="S153" i="13"/>
  <c r="J11" i="13"/>
  <c r="J92" i="13"/>
  <c r="O124" i="13"/>
  <c r="J134" i="13"/>
  <c r="J143" i="13"/>
  <c r="O165" i="13"/>
  <c r="J165" i="13" s="1"/>
  <c r="J78" i="13"/>
  <c r="J123" i="13"/>
  <c r="J129" i="13"/>
  <c r="P161" i="13"/>
  <c r="P182" i="13" s="1"/>
  <c r="P189" i="13" s="1"/>
  <c r="P195" i="13" s="1"/>
  <c r="P197" i="13" s="1"/>
  <c r="J187" i="13"/>
  <c r="J23" i="13"/>
  <c r="J26" i="13"/>
  <c r="Q161" i="13"/>
  <c r="Q182" i="13" s="1"/>
  <c r="Q189" i="13" s="1"/>
  <c r="Q195" i="13" s="1"/>
  <c r="Q197" i="13" s="1"/>
  <c r="J157" i="13"/>
  <c r="J118" i="13"/>
  <c r="M161" i="13"/>
  <c r="M182" i="13" s="1"/>
  <c r="M189" i="13" s="1"/>
  <c r="M195" i="13" s="1"/>
  <c r="M197" i="13" s="1"/>
  <c r="J130" i="13"/>
  <c r="J163" i="13"/>
  <c r="J13" i="13"/>
  <c r="J35" i="13"/>
  <c r="O146" i="13"/>
  <c r="J155" i="13"/>
  <c r="J138" i="13"/>
  <c r="J36" i="13"/>
  <c r="O160" i="13"/>
  <c r="L161" i="13"/>
  <c r="L182" i="13" s="1"/>
  <c r="L189" i="13" s="1"/>
  <c r="L195" i="13" s="1"/>
  <c r="L197" i="13" s="1"/>
  <c r="O112" i="13"/>
  <c r="O192" i="13" s="1"/>
  <c r="S112" i="13"/>
  <c r="O140" i="13"/>
  <c r="J150" i="13"/>
  <c r="J88" i="13"/>
  <c r="J120" i="13"/>
  <c r="J135" i="13"/>
  <c r="U96" i="13"/>
  <c r="U191" i="13" s="1"/>
  <c r="U194" i="13" s="1"/>
  <c r="T96" i="13"/>
  <c r="T191" i="13" s="1"/>
  <c r="T194" i="13" s="1"/>
  <c r="J115" i="13"/>
  <c r="K124" i="13"/>
  <c r="K67" i="13"/>
  <c r="S67" i="13"/>
  <c r="J139" i="13"/>
  <c r="K140" i="13"/>
  <c r="J156" i="13"/>
  <c r="K160" i="13"/>
  <c r="K95" i="13"/>
  <c r="J69" i="13"/>
  <c r="J144" i="13"/>
  <c r="K146" i="13"/>
  <c r="J17" i="13"/>
  <c r="O67" i="13"/>
  <c r="J22" i="13"/>
  <c r="J25" i="13"/>
  <c r="J28" i="13"/>
  <c r="J39" i="13"/>
  <c r="J60" i="13"/>
  <c r="R161" i="13"/>
  <c r="R182" i="13" s="1"/>
  <c r="R189" i="13" s="1"/>
  <c r="R195" i="13" s="1"/>
  <c r="R197" i="13" s="1"/>
  <c r="V161" i="13"/>
  <c r="V182" i="13" s="1"/>
  <c r="V189" i="13" s="1"/>
  <c r="V195" i="13" s="1"/>
  <c r="V197" i="13" s="1"/>
  <c r="V198" i="13" s="1"/>
  <c r="U182" i="13"/>
  <c r="U189" i="13" s="1"/>
  <c r="U195" i="13" s="1"/>
  <c r="U197" i="13" s="1"/>
  <c r="J181" i="13"/>
  <c r="K188" i="13"/>
  <c r="S95" i="13"/>
  <c r="J126" i="13"/>
  <c r="K131" i="13"/>
  <c r="J133" i="13"/>
  <c r="K136" i="13"/>
  <c r="J148" i="13"/>
  <c r="S160" i="13"/>
  <c r="S188" i="13"/>
  <c r="J185" i="13"/>
  <c r="O95" i="13"/>
  <c r="J87" i="13"/>
  <c r="R96" i="13"/>
  <c r="R191" i="13" s="1"/>
  <c r="R194" i="13" s="1"/>
  <c r="O131" i="13"/>
  <c r="J196" i="13"/>
  <c r="U198" i="13" l="1"/>
  <c r="J146" i="13"/>
  <c r="J124" i="13"/>
  <c r="J153" i="13"/>
  <c r="P198" i="13"/>
  <c r="J192" i="13"/>
  <c r="S161" i="13"/>
  <c r="S182" i="13" s="1"/>
  <c r="S189" i="13" s="1"/>
  <c r="S195" i="13" s="1"/>
  <c r="S197" i="13" s="1"/>
  <c r="J136" i="13"/>
  <c r="J112" i="13"/>
  <c r="M198" i="13"/>
  <c r="Q198" i="13"/>
  <c r="J140" i="13"/>
  <c r="O161" i="13"/>
  <c r="O182" i="13" s="1"/>
  <c r="O189" i="13" s="1"/>
  <c r="O195" i="13" s="1"/>
  <c r="O197" i="13" s="1"/>
  <c r="J131" i="13"/>
  <c r="R198" i="13"/>
  <c r="L198" i="13"/>
  <c r="S96" i="13"/>
  <c r="S191" i="13" s="1"/>
  <c r="S194" i="13" s="1"/>
  <c r="T198" i="13"/>
  <c r="K96" i="13"/>
  <c r="J95" i="13"/>
  <c r="J188" i="13"/>
  <c r="O96" i="13"/>
  <c r="O191" i="13" s="1"/>
  <c r="O194" i="13" s="1"/>
  <c r="K161" i="13"/>
  <c r="J160" i="13"/>
  <c r="J67" i="13"/>
  <c r="O198" i="13" l="1"/>
  <c r="S198" i="13"/>
  <c r="J161" i="13"/>
  <c r="K182" i="13"/>
  <c r="K191" i="13"/>
  <c r="J96" i="13"/>
  <c r="K194" i="13" l="1"/>
  <c r="J191" i="13"/>
  <c r="J182" i="13"/>
  <c r="K189" i="13"/>
  <c r="K195" i="13" l="1"/>
  <c r="J189" i="13"/>
  <c r="J194" i="13"/>
  <c r="K197" i="13" l="1"/>
  <c r="J195" i="13"/>
  <c r="J197" i="13" l="1"/>
  <c r="K198" i="13"/>
  <c r="J198" i="13" s="1"/>
</calcChain>
</file>

<file path=xl/sharedStrings.xml><?xml version="1.0" encoding="utf-8"?>
<sst xmlns="http://schemas.openxmlformats.org/spreadsheetml/2006/main" count="830" uniqueCount="671">
  <si>
    <t>NEKILNOJAMŲJŲ KULTŪROS VERTYBIŲ TVARKYBOS DARBŲ (PAVELDOTVARKOS) FINANSAVIMO 2025–2027 METŲ PROGRAMA</t>
  </si>
  <si>
    <t>Eil. 
Nr.</t>
  </si>
  <si>
    <t>Objekto 
Eil. Nr.</t>
  </si>
  <si>
    <t>Kultūros paveldo objekto pavadinimas, 
adresas</t>
  </si>
  <si>
    <t>Unikalus kodas Kultūros 
vertybių registre, statusas</t>
  </si>
  <si>
    <t>Kultūros paveldo 
objekto valdytojas</t>
  </si>
  <si>
    <t>Tvarkybos darbai</t>
  </si>
  <si>
    <t>Atliktiems darbams panaudota lėšų 
(tūkst. Eur)
 iki 2025 m.</t>
  </si>
  <si>
    <t>VB lėšų panaudojimas  iki 2028 m.</t>
  </si>
  <si>
    <t>Bendra 
2025-2027 m. suma 
(tūkst. Eur)</t>
  </si>
  <si>
    <t>2025 m. finansavimo poreikis (tūkst. Eur)</t>
  </si>
  <si>
    <t>2026 m. finansavimo poreikis (tūkst. Eur)</t>
  </si>
  <si>
    <t>2027 m. finansavimo poreikis (tūkst. Eur)</t>
  </si>
  <si>
    <t>Valstybės biudžeto</t>
  </si>
  <si>
    <t>Valdytojo ir kitų finansavimo šaltinių</t>
  </si>
  <si>
    <t>Iš viso</t>
  </si>
  <si>
    <t xml:space="preserve">Valstybės biudžeto </t>
  </si>
  <si>
    <t>Valdytojo</t>
  </si>
  <si>
    <t>Kitų finansavimo šaltinių</t>
  </si>
  <si>
    <t xml:space="preserve">Kitų finansavimo šaltinių </t>
  </si>
  <si>
    <t xml:space="preserve"> I. SAUGOMŲ KULTŪROS PAVELDO OBJEKTŲ TVARKYBOS DARBAI</t>
  </si>
  <si>
    <t>1.1. SAUGOMŲ KULTŪROS PAVELDO OBJEKTŲ KONSERVAVIMO, RESTAURAVIMO, REMONTO, AVARIJOS GRĖSMĖS PAŠALINIMO DARBAI</t>
  </si>
  <si>
    <t>1.</t>
  </si>
  <si>
    <t>Švenčionių Švč. Trejybės stačiatikių cerkvė, Švenčionių rajono sav., Švenčionių sen., Švenčionių m., Vilniaus g. 20</t>
  </si>
  <si>
    <t>31430
Valstybės saugomas</t>
  </si>
  <si>
    <t>Švenčionių stačiatikių Švč. Trejybės parapija</t>
  </si>
  <si>
    <t>Tvarkybos (remonto, restauravimo) darbai</t>
  </si>
  <si>
    <t>2.</t>
  </si>
  <si>
    <t>Vilniaus kenesa, Vilniaus miesto sav., Vilniaus m., Liubarto g. 6C</t>
  </si>
  <si>
    <t>15999
Valstybės saugomas</t>
  </si>
  <si>
    <t>Karaimų religinė bendruomenė</t>
  </si>
  <si>
    <t>Tvarkybos (remonto, restauravimo ir avarijos grėsmės pašalinimo - apsaugos techninių priemonių įrengimo) darbai</t>
  </si>
  <si>
    <t>3.</t>
  </si>
  <si>
    <t>4.</t>
  </si>
  <si>
    <t>Liubavo dvaro sodybos kluonas, Vilniaus rajono sav., Riešės sen., Liubavo k., Liubavo g. 31</t>
  </si>
  <si>
    <t>33093
Valstybės saugomas</t>
  </si>
  <si>
    <t>VšĮ Europos parkas</t>
  </si>
  <si>
    <t>Tvarkybos (avarijos grėsmės pašalinimo) darbai</t>
  </si>
  <si>
    <t>5.</t>
  </si>
  <si>
    <t>Paežerių dvaro sodybos kiaulidė, Vilkaviškio rajono sav., Šeimenos sen., Paežerių k.</t>
  </si>
  <si>
    <t>25714
Paminklas</t>
  </si>
  <si>
    <t>Vilkaviškio r. Suvalkijos (Sūduvos) kultūros centras-muziejus</t>
  </si>
  <si>
    <t>Tvarkybos (remonto, restauravimo, konservavimo, avarijos grėsmės pašalinimo - apsaugos techninių priemonių įrengimo) darbai</t>
  </si>
  <si>
    <t>6.</t>
  </si>
  <si>
    <t>Vila, Pagėgių sav., Lumpėnų sen., Krakeniškių k.</t>
  </si>
  <si>
    <t>18
Valstybės saugomas</t>
  </si>
  <si>
    <t>UAB ,,Minimelts LT“</t>
  </si>
  <si>
    <t>Tvarkybos (restauravimo, remonto, avarijos grėsmės pašalinimo - apsaugos techninių priemonių įrengimo) darbai</t>
  </si>
  <si>
    <t>7.</t>
  </si>
  <si>
    <t>Šančių gimnazija, Kauno miesto sav., Kauno m., Skuodo g. 27</t>
  </si>
  <si>
    <t>1148
Valstybės saugomas</t>
  </si>
  <si>
    <t>Kauno technologijos universiteto Vaižganto progimnazija</t>
  </si>
  <si>
    <t>Tvoros tvarkybos (remonto, restauravimo) darbai</t>
  </si>
  <si>
    <t>8.</t>
  </si>
  <si>
    <t>Išorės laiptų tvarkybos (remonto, restauravimo) darbai</t>
  </si>
  <si>
    <t>9.</t>
  </si>
  <si>
    <t>Ohel Jaakov choralinė sinagoga, Kauno miesto sav., Kauno m., E. Ožeškienės g. 13</t>
  </si>
  <si>
    <t>36692
Valstybės saugomas</t>
  </si>
  <si>
    <t>Kauno žydų religinė bendruomenė</t>
  </si>
  <si>
    <t>Fasadų ir langų tvarkybos (restauravimo) darbai</t>
  </si>
  <si>
    <t>10.</t>
  </si>
  <si>
    <t>Karaliaus Vilhelmo kanalo statinių komplekso Jokšų tiltas, Klaipėdos rajono sav., Priekulės sen., Jokšų k.</t>
  </si>
  <si>
    <t>25967
Valstybės saugomas</t>
  </si>
  <si>
    <t>Klaipėdos rajono savivaldybės administracija</t>
  </si>
  <si>
    <t>Tvarkybos (restauravimo, remonto) darbai</t>
  </si>
  <si>
    <t>11.</t>
  </si>
  <si>
    <t>Kauno aukštesniosios technikos mokyklos pastatas, Kauno miesto sav., Kauno m., Tvirtovės al. 35</t>
  </si>
  <si>
    <t>33716
Valstybės saugomas</t>
  </si>
  <si>
    <t>Kauno technikos kolegija</t>
  </si>
  <si>
    <t>Fasadų tvarkybos (remonto, restauravimo) darbai</t>
  </si>
  <si>
    <t>12.</t>
  </si>
  <si>
    <t>Vyskupo Motiejaus Valančiaus namas, Telšių rajono sav., Varnių sen., Varnių m., S. Daukanto g. 10A</t>
  </si>
  <si>
    <t>10570
Valstybės saugomas</t>
  </si>
  <si>
    <t>Telšių rajono savivaldybės administracija</t>
  </si>
  <si>
    <t>Tvarkybos (remonto, restauravimo, avarinės grėsmės pašalinimo) darbai pagal projekto A laidą</t>
  </si>
  <si>
    <t>13.</t>
  </si>
  <si>
    <t>Rainių žudynių vietos ir koplyčios komplekso Kančios koplyčia, Telšių rajono sav., Viešvėnų sen., Rainių k., Telšių g. 1</t>
  </si>
  <si>
    <t>21881
Paminklas</t>
  </si>
  <si>
    <t>Telšių r. savivaldybės administracija</t>
  </si>
  <si>
    <t>Vidaus patalpų (konservavimo, restauravimo, remonto, apsaugos techninių priemonių įrengimo) darbai</t>
  </si>
  <si>
    <t>14.</t>
  </si>
  <si>
    <t>Panemunės pilis, vad. Gelgaudų, Vytėnų, Jurbarko rajono sav., Skirsnemunės sen., Pilies I k.</t>
  </si>
  <si>
    <t>968
Valstybės saugomas</t>
  </si>
  <si>
    <t>Vilniaus dailės akademija</t>
  </si>
  <si>
    <t>Rytų korpuso tvarkybos (remonto, restauravimo, konservavimo) darbai</t>
  </si>
  <si>
    <t>15.</t>
  </si>
  <si>
    <t xml:space="preserve">Vilniaus Šventųjų Pranciškaus Asyžiečio, Bernardino Sieniečio bei Šv. Onos bažnyčių ir bernardinų vienuolyno statinių ansamblio Šventųjų Pranciškaus Asyžiečio, Bernardino Sieniečio bažnyčia, Vilniaus miesto sav., Vilniaus m., Maironio g. 6 </t>
  </si>
  <si>
    <t>17311
Paminklas</t>
  </si>
  <si>
    <t>VšĮ Pranciškonų  namai</t>
  </si>
  <si>
    <t>Presbiterijos (vienuolių choro) skliautų tapybos konservavimo, restauravimo darbai</t>
  </si>
  <si>
    <t>16.</t>
  </si>
  <si>
    <t>VšĮ Pranciškonų namai</t>
  </si>
  <si>
    <r>
      <t>Fasadų taikomieji tyrimai ir tvarkybos (konservavimo, restauravimo ir remonto) darbų projekto su frontono tyrimų, konservavimo, restauravimo programomis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parengimas ir darbai</t>
    </r>
  </si>
  <si>
    <t>17.</t>
  </si>
  <si>
    <t xml:space="preserve">Vilniaus Šventųjų Pranciškaus Asyžiečio, Bernardino Sieniečio bei Šv. Onos bažnyčių ir bernardinų vienuolyno statinių ansamblio vienuolyno pastatas, Vilniaus miesto sav., Vilniaus m., Maironio g. 6 </t>
  </si>
  <si>
    <t>17312
Paminklas</t>
  </si>
  <si>
    <t>Procesijų koridoriaus taikomieji tyrimai ir tvarkybos (remonto, restauravimo, konservavimo) projekto su restauravimo programa parengimas ir darbai</t>
  </si>
  <si>
    <t>18.</t>
  </si>
  <si>
    <t>Vilniaus universiteto pastatų komplekso Šv. Jono Krikštytojo ir Šv. Jono apaštalo ir evangelisto bažnyčia, Vilniaus miesto sav., Senamiesčio sen., Vilniaus m., Šv. Jono g. 12</t>
  </si>
  <si>
    <t>26848
Paminklas</t>
  </si>
  <si>
    <t>Vilniaus universitetas</t>
  </si>
  <si>
    <t>Stogo tvarkybos (remonto, restauravimo) darbų I; II; III; IV etapai</t>
  </si>
  <si>
    <t>19.</t>
  </si>
  <si>
    <t>Sapiegų rezidencijos, trinitorių vienuolyno ir ligoninės statinių komplekso rūmai, Vilniaus miesto sav., Antakalnio sen., Vilniaus m., L. Sapiegos g. 13</t>
  </si>
  <si>
    <t>25771
Paminklas</t>
  </si>
  <si>
    <t>Šiuolaikinio meno centras</t>
  </si>
  <si>
    <t>Šiaurinės galerijos vakarinės ir rytinės sienų tapybos restauravimo darbai</t>
  </si>
  <si>
    <t>20.</t>
  </si>
  <si>
    <t>Šmito malūnas su technologine įranga, Kupiškio rajono sav., Kupiškio sen., Kupiškio m., S. Dariaus ir S. Girėno g. 12A</t>
  </si>
  <si>
    <t>22035 
Valstybės saugomas</t>
  </si>
  <si>
    <t>Kupiškio rajono savivaldybės administracija</t>
  </si>
  <si>
    <t>Tvarkybos (remonto, restauravimo, konservavimo, avarijos grėsmės pašalinimo) darbai</t>
  </si>
  <si>
    <t>21.</t>
  </si>
  <si>
    <t>Markučių dvaro sodybos fragmentų Šv. Varvaros koplyčia, Vilniaus miesto sav., Vilniaus m., Subačiaus g. 124A</t>
  </si>
  <si>
    <t>31427 
Valstybės saugomas</t>
  </si>
  <si>
    <t>Literatūrinis A. Puškino muziejus</t>
  </si>
  <si>
    <t>Medinio ikonostaso, vidaus sienų apatinių dalių, durų, langų angokraščių medžio apdailos konservavimo, restauravimo darbai</t>
  </si>
  <si>
    <t>22.</t>
  </si>
  <si>
    <t>Trakų Vokės dvaro sodybos rūmai, Vilniaus miesto sav., Vilniaus m., Žalioji a. 2A</t>
  </si>
  <si>
    <t>24972 
Valstybės saugomas</t>
  </si>
  <si>
    <t>VšĮ Trakų Vokės dvaro sodyba</t>
  </si>
  <si>
    <t>Patalpų (Nr. 1.06; 1.14; 1.20; 1.21) lipdybos restauravimo, konservavimo darbai</t>
  </si>
  <si>
    <t>23.</t>
  </si>
  <si>
    <t xml:space="preserve">Namų komplekso Pietų namas, 
Vilniaus miesto sav., Vilniaus m., Bernardinų g. 6 / Vilniaus miesto sav., Šiltadaržio g. 5 </t>
  </si>
  <si>
    <t>27455 
Valstybės saugomas</t>
  </si>
  <si>
    <t>VšĮ ,,Lewben Art Foundation“</t>
  </si>
  <si>
    <t>Sienų tapybos konservavimo darbai</t>
  </si>
  <si>
    <t>24.</t>
  </si>
  <si>
    <t>Verkių dvaro sodybos paviljonas, Vilniaus miesto sav., Vilniaus m., Žaliųjų Ežerų g. 53</t>
  </si>
  <si>
    <t>24995 
Paminklas</t>
  </si>
  <si>
    <t>Pavilnių ir Verkių regioninio parko direkcija</t>
  </si>
  <si>
    <t>Patalpos Nr. 6 kupolo tvarkybos (restauravimo, konservavimo, remonto) darbai</t>
  </si>
  <si>
    <t>25.</t>
  </si>
  <si>
    <t>Kretingos bernardinų vienuolyno ir Viešpaties Apreiškimo Švč. Mergelei Marijai bažnyčios statinių komplekso Viešpaties apreiškimo Švč. Mergelei Marijai bažnyčia, Kretingos rajono sav., Kretingos miesto sen., Kretingos m., Vilniaus g. 2</t>
  </si>
  <si>
    <t>27495 
Paminklas</t>
  </si>
  <si>
    <t xml:space="preserve">Bažnyčios langų tvarkybos (remonto, konservavimo, restauravimo) darbai  </t>
  </si>
  <si>
    <t>26.</t>
  </si>
  <si>
    <t>Liubavo dvaro sodybos tvartas, Vilniaus rajono sav., Riešės sen., Liubavo k., Liubavo g. 41</t>
  </si>
  <si>
    <t>33092 
Valstybė ssaugomas</t>
  </si>
  <si>
    <t>Tvarkybos (avarijos grėsmės pašalinimo,  restauravimo) darbai</t>
  </si>
  <si>
    <t>27.</t>
  </si>
  <si>
    <t>Pastatų komplekso namas, Biržų rajono sav., Biržų miesto sen., Biržų m., Vytauto g. 23</t>
  </si>
  <si>
    <t>10484 
Valstybės saugomas</t>
  </si>
  <si>
    <t>Biržų rajono savivaldybės administracija</t>
  </si>
  <si>
    <t>Tvarkybos (remonto, restauravimo, avarijos grėsmės pašalinimo - apsaugos techninių priemonių įrengimo) darbai</t>
  </si>
  <si>
    <t>28.</t>
  </si>
  <si>
    <t>Liubavo dvaro sodybos ledainė, Vilniaus rajono sav., Riešės sen., Liubavo k., Malūno g. 17</t>
  </si>
  <si>
    <t>33090 
Valstybės saugomas</t>
  </si>
  <si>
    <t xml:space="preserve">VšĮ Europos parkas </t>
  </si>
  <si>
    <t>Tvarkybos (avarijos grėsmės pašalinimo, restauravimo) darbai</t>
  </si>
  <si>
    <t>29.</t>
  </si>
  <si>
    <t>Lietuvos žydų (litvakų) bendruomenė</t>
  </si>
  <si>
    <t>30.</t>
  </si>
  <si>
    <t>Siesikų dvaro sodybos rūmai, Ukmergės rajono sav., Siesikų sen., Daugalių k.</t>
  </si>
  <si>
    <t>1025 
Paminklas</t>
  </si>
  <si>
    <t>Ukmergės kraštotyros muziejus</t>
  </si>
  <si>
    <t>Sienų tapybos konservavimo, restauravimo darbai</t>
  </si>
  <si>
    <t>31.</t>
  </si>
  <si>
    <t>Magazinas, Mažeikių rajono sav., Sedos sen., Sedos m., Vytauto g. 46</t>
  </si>
  <si>
    <t>15985 
Valstybės saugomas</t>
  </si>
  <si>
    <t>Mažeikių rajono Sedos kultūros centras</t>
  </si>
  <si>
    <t>Taikomieji tyrimai ir tvarkybos (remonto, restauravimo ir avarijos grėsmės pašalinimo - apsaugos techninių priemonių įrengimo) darbai</t>
  </si>
  <si>
    <t>32.</t>
  </si>
  <si>
    <t>Linkuvos karmelitų vienuolyno ansamblio vienuolyno namas, Pakruojo rajono sav., Linkuvos sen., Linkuvos m., Varpo g. 13</t>
  </si>
  <si>
    <t>23686 
Valstybės saugomas</t>
  </si>
  <si>
    <t>Pakruojo rajono savivaldybės administracija</t>
  </si>
  <si>
    <t>Taikomieji tyrimai ir tvarkybos (remonto, restauravimo, konservavimo) darbai</t>
  </si>
  <si>
    <t>33.</t>
  </si>
  <si>
    <t>Vilniaus senųjų kapinių, vad. Bernardinų kapinėmis, komplekso Vakarų kolumbariumas, Žvirgždyno g., Vilniaus m.</t>
  </si>
  <si>
    <t>30416
Valstybės saugomas</t>
  </si>
  <si>
    <t>Vilniaus miesto savivaldybė</t>
  </si>
  <si>
    <t>Tvarkybos (avarijos grėsmės pašalinimo, remonto, restauravimo) darbai</t>
  </si>
  <si>
    <t>34.</t>
  </si>
  <si>
    <t>Evangelikų reformatų bažnyčios pastatas, E. Ožeškienės g. 41, Kauno m.</t>
  </si>
  <si>
    <t>37587
Valstybės saugomas</t>
  </si>
  <si>
    <t>Kauno evangelikų reformatų parapija</t>
  </si>
  <si>
    <t>Tvarkybos (restauravimo, remonto, avarijos grėsmės pašalinimo) darbai</t>
  </si>
  <si>
    <t>35.</t>
  </si>
  <si>
    <t>Vilniaus universiteto pastatų komplekso Šv. Jono Krikštytojo ir Šv. Jono apaštalo ir evangelisto bažnyčia, Šv. Jono g. 12, Vilniaus m.</t>
  </si>
  <si>
    <t xml:space="preserve">Dailės vertybių restauravimo I etapas (angelų skulptūrų 2 vnt., balkono metalinės dalies, Chreptavičių epitafinės lentos, rytų fasado kryžiaus, metalinių vazų 4 vnt. restauravimas) </t>
  </si>
  <si>
    <t>36.</t>
  </si>
  <si>
    <t>37.</t>
  </si>
  <si>
    <t>Tirkšlių sinagoga, J. Janonio g. 15A, Tirkšlių mstl., Mažeikių r. sav.</t>
  </si>
  <si>
    <t>38876
Valsybės saugomas</t>
  </si>
  <si>
    <t>Tvarkybos (remonto, restauravimo, avarijos grėsmės pašalinimo) darbai</t>
  </si>
  <si>
    <t>38.</t>
  </si>
  <si>
    <t>Trakų Vokės dvaro sodybos rūmai, Žalioji a. 2A, Vilniaus m.</t>
  </si>
  <si>
    <t>24972
Valstybės saugomas</t>
  </si>
  <si>
    <t>VšĮ ,,Trakų Vokės dvaro sodyba“</t>
  </si>
  <si>
    <t>Patalpų Nr. 1.02, 1.05, 1.06, 1.14, 1.20, 1.21 tvarkybos (restauravimo, remonto) darbai</t>
  </si>
  <si>
    <t>39.</t>
  </si>
  <si>
    <t>40.</t>
  </si>
  <si>
    <t>Vilniaus Šventųjų Pranciškaus Asyžiečio, Bernardino Sieniečio bei Šv. Onos bažnyčių ir bernardinų vienuolyno statinių ansamblio Šventųjų Pranciškaus Asyžiečio, Bernardino Sieniečio bažnyčia, Maironio g. 6, Vilniaus m.</t>
  </si>
  <si>
    <t>VšĮ ,,Pranciškonų namai“</t>
  </si>
  <si>
    <t>Sokalio Dievo Motinos Rusiškosios altoriaus konservavimo, restauravimo darbai</t>
  </si>
  <si>
    <t>41.</t>
  </si>
  <si>
    <t>Gaisrinė, vad. Ugniagesių rūmais, Nemuno g. 2, Kauno m.</t>
  </si>
  <si>
    <t>32702
Valstybės saugomas</t>
  </si>
  <si>
    <t>Priešgaisrinės apsaugos ir gelbėjimo departamentas prie VRM</t>
  </si>
  <si>
    <t>Fasado ir stogo tvarkybos (remonto, restauravimo) darbai</t>
  </si>
  <si>
    <t>42.</t>
  </si>
  <si>
    <t>Žvejo namas, Naglių g. 8, Neringos m.</t>
  </si>
  <si>
    <t>1201
Valstybės saugomas</t>
  </si>
  <si>
    <t>Valstybės sienos apsaugos tarnyba prie Lietuvos Respublikos vidaus reikalų ministerijos</t>
  </si>
  <si>
    <t>Tvarkybos (remonto) darbai</t>
  </si>
  <si>
    <t>43.</t>
  </si>
  <si>
    <t>Kretingos dvaro sodybos spirito varykla, Salantų g. 3, Padvarių k., Kretingos r. sav.</t>
  </si>
  <si>
    <t>22507
Valstybės saugomas</t>
  </si>
  <si>
    <t>Kretingos muziejus</t>
  </si>
  <si>
    <t>Taikomieji tyrimai, tvarkybos (avarijos grėsmės pašalinimo, remonto, restauravimo) darbų projekto parengimas ir darbai</t>
  </si>
  <si>
    <t>44.</t>
  </si>
  <si>
    <t>Žeimelio evangelikų liuteronų bažnyčia, Vytauto Didžiojo g. 4A, Žeimelio mstl., Pakruojo r. sav.</t>
  </si>
  <si>
    <t>16039
Valstybės saugomas</t>
  </si>
  <si>
    <t>Žeimelio evangelikų liuteronų parapija</t>
  </si>
  <si>
    <t>Stogo tvarkybos (remonto, restauravimo, avarijos grėsmės pašalinimo - apsaugos techninių priemonių įrengimo) darbai</t>
  </si>
  <si>
    <t>45.</t>
  </si>
  <si>
    <t>Klebonijos pastatas, Kauno Mažoji g. 2, Vilkijos m., Kauno r. sav.</t>
  </si>
  <si>
    <t>10917
Valstybės saugomas</t>
  </si>
  <si>
    <t>Kauno rajono muziejus</t>
  </si>
  <si>
    <t>46.</t>
  </si>
  <si>
    <t>Aukštosios Fredos dvaro sodybos rūmai, Ž. E. Žilibero g. 6, Kauno m.</t>
  </si>
  <si>
    <t>25745
Paminklas</t>
  </si>
  <si>
    <t>Vytauto Didžiojo universitetas</t>
  </si>
  <si>
    <t>Vidaus patalpų tvarkybos (konservavimo, restauravimo, remonto, avarijos grėsmės pašalinimo) darbų I etapas</t>
  </si>
  <si>
    <t>47.</t>
  </si>
  <si>
    <t>Šilutės Šv. Kryžiaus pastatų komplekso parapinė mokykla, Katalikų Bažnyčios g. 5, Šilutės m.</t>
  </si>
  <si>
    <t>30365
Valstybės saugomas</t>
  </si>
  <si>
    <t>Šilutės Šv. Kryžiaus parapija</t>
  </si>
  <si>
    <t>48.</t>
  </si>
  <si>
    <t>Raubonių vandens malūnas-karšykla-verpykla, Taikos g. 5, Raubonių k., Saločių sen., Pasvalio r. sav.</t>
  </si>
  <si>
    <t>2399
Valstybės saugomas</t>
  </si>
  <si>
    <t>Pasvalio rajono savivaldybės administracija</t>
  </si>
  <si>
    <t>Pralaidos, užtvankos, senvagės vietų tvarkybos (restauravimo, remonto, avarijos grėsmės pašalinimo - apsaugos techninių priemonių įrengimo) darbai</t>
  </si>
  <si>
    <t>49.</t>
  </si>
  <si>
    <t>Žagarės dvaro sodybos arklininko namas, Joniškio rajono sav., Žagarės sen., Žagariškių k., Liepų g. 1</t>
  </si>
  <si>
    <t>25446
Valstybės saugomas</t>
  </si>
  <si>
    <t>UAB Žagarės vyšnių valda</t>
  </si>
  <si>
    <t>50.</t>
  </si>
  <si>
    <t>Plungės Šv. Jono Krikštytojo bažnyčios pastatų komplekso varpinė, Plungės rajono sav., Plungės miesto sen., Plungės m., Vytauto g. 34</t>
  </si>
  <si>
    <t>1531
Valstybės saugomas</t>
  </si>
  <si>
    <t>Plungės Šv. Jono Krikštytojo parapija</t>
  </si>
  <si>
    <t>51.</t>
  </si>
  <si>
    <t>Pagrindinių salių 1.15, 1.17, 1.19 ir su jomis susijusių patalpų 1.16, 1.26 tvarkybos (konservavimo, restauravimo, remonto, avarijos grėsmės pašalinimo (apsaugos techninių priemonių įrengimo)) darbai</t>
  </si>
  <si>
    <t>52.</t>
  </si>
  <si>
    <t>Tytuvėnų Švč. Mergelės Marijos bažnyčios ir bernardinų vienuolyno ansamblio arkadų galerija, Kelmės rajono sav., Tytuvėnų sen., Tytuvėnų m., Maironio g. 2A</t>
  </si>
  <si>
    <t>21850
Paminklas</t>
  </si>
  <si>
    <t>VšĮ Tytuvėnų piligrimų centras</t>
  </si>
  <si>
    <t>Horeljefų ciklo ,,Kryžiaus kelio stotys“ konservavimo, restauravimo darbai</t>
  </si>
  <si>
    <t>53.</t>
  </si>
  <si>
    <t>Kėdainių dvaro sodybos minaretas, Kėdainių rajono sav., Kėdainių miesto sen., Kėdainių m., Minareto g. 8, 1388</t>
  </si>
  <si>
    <t>1388
Valstybės saugomas</t>
  </si>
  <si>
    <t>Kėdainių rajono savivaldybės administracija</t>
  </si>
  <si>
    <t>54.</t>
  </si>
  <si>
    <t>26848
Valstybės saugomas</t>
  </si>
  <si>
    <t>Rytų fasado dekoro: sienų tapybos, lipdybos bei skulptūrų, metalo dirbinių, tinkuotų paviršių konservavimo ir restauravimo darbai</t>
  </si>
  <si>
    <t>55.</t>
  </si>
  <si>
    <t>Kauno jėzuitų vienuolyno komplekso Perkūno namas, Kauno miesto sav., Kauno m., Aleksoto g. 6</t>
  </si>
  <si>
    <t>816
Paminklas</t>
  </si>
  <si>
    <t>Lietuvos jėzuitų provincija</t>
  </si>
  <si>
    <t>Fasadų vertingųjų savybių tvarkybos (konservavimo, restauravimo) darbai</t>
  </si>
  <si>
    <t>56.</t>
  </si>
  <si>
    <t>Kryžių kalno - Jurgaičių, Domantų piliakalnio su gyvenviete piliakalnis, vad. Šventkalniu, Kryžių, Pilies kalnu, Šiaulių rajono sav., Meškuičių sen., Jurgaičių k.</t>
  </si>
  <si>
    <t>3295
Paminklas</t>
  </si>
  <si>
    <t>Šiaulių rajono savivaldybės administracija</t>
  </si>
  <si>
    <t>Tvarkybos (konservavimo) darbai</t>
  </si>
  <si>
    <t>57.</t>
  </si>
  <si>
    <t>Lentvario dvaro sodybos rūmai, Trakų rajono sav., Lentvario sen., Lentvario m., Klevų al. 48</t>
  </si>
  <si>
    <t>22202
Paminklas</t>
  </si>
  <si>
    <t>UAB Lentvario dvaras</t>
  </si>
  <si>
    <t>Polichrominio sienų dekoro restauravimo, konservavimo darbai</t>
  </si>
  <si>
    <t>58.</t>
  </si>
  <si>
    <t>Aštriosios Kirsnos dvaro sodybos rūmai, Lazdijų rajono sav., Būdviečio sen., Aštriosios Kirsnos k., Žvejų g. 11</t>
  </si>
  <si>
    <t>22813
Valstybės saugomas</t>
  </si>
  <si>
    <t>UAB Aštriosios Kirsnos dvaro kultūros ir paveldo centras</t>
  </si>
  <si>
    <t>Tvarkybos (konservavimo, restauravimo, remonto, avarijos grėsmės pašalinimo (apsaugos techninių priemonių įrengimo)) darbai</t>
  </si>
  <si>
    <t>59.</t>
  </si>
  <si>
    <t xml:space="preserve">Pervalkos kaimo evangelikų liuteronų senosios kapinės, Neringos sav., Neringos m., Pervalkos g. </t>
  </si>
  <si>
    <t>11424
Valstybės saugomas</t>
  </si>
  <si>
    <t>Neringos savivaldybės administracija</t>
  </si>
  <si>
    <t>60.</t>
  </si>
  <si>
    <t>Trinitorių namas, Vilniaus m. sav., Vilniaus m., Didžioji g. 27</t>
  </si>
  <si>
    <t>677
Valstybės saugomas</t>
  </si>
  <si>
    <t>Vitas Tomkus, Lina Tomkienė, Lietuvos rašytojų sąjunga</t>
  </si>
  <si>
    <t>61.</t>
  </si>
  <si>
    <t>Juodkrantės evangelikų liuteronų senųjų kapinių dalis, Neringos sav., Neringos m., Miško g.</t>
  </si>
  <si>
    <t>22440
Valstybės saugomas</t>
  </si>
  <si>
    <t>62.</t>
  </si>
  <si>
    <t>Zyplių dvaro sodybos pirmas svirnas, Šakių rajono sav., Lukšių sen., Tubelių k., Beržų g. 3</t>
  </si>
  <si>
    <t>24743
Valstybės saugomas</t>
  </si>
  <si>
    <t>Šakių rajono savivaldybės administracija</t>
  </si>
  <si>
    <t>63.</t>
  </si>
  <si>
    <t>Rietavo dvaro sodybos tvoros fragmentai, Rietavo sav., Rietavo miesto sen., Rietavo m., Oginskių g.</t>
  </si>
  <si>
    <t>27399
Valstybės saugomas</t>
  </si>
  <si>
    <t>Rietavo savivaldybės administracija</t>
  </si>
  <si>
    <t>Tvarkybos (restauravimo, remonto) darbai A-B ir C-D ruožuose</t>
  </si>
  <si>
    <t>Iš viso 1 skyrius</t>
  </si>
  <si>
    <t>1.2. SAUGOMŲ KULTŪROS PAVELDO OBJEKTŲ TYRIMAMS, PROJEKTAVIMUI IR RESTAURAVIMO PROGRAMŲ PARENGIMUI</t>
  </si>
  <si>
    <t>64.</t>
  </si>
  <si>
    <t>Marijampolės sinagoga, Marijampolės sav., Marijampolės m., P. Butlerienės g. 5</t>
  </si>
  <si>
    <t>12974
Valstybės saugomas</t>
  </si>
  <si>
    <t>Marijampolės savivaldybės administracija</t>
  </si>
  <si>
    <t>Tyrimai, tvarkybos (remonto, restauravimo ir avarijos grėsmės pašalinimo - apsaugos techninių priemonių įrengimo) darbų projekto parengimas</t>
  </si>
  <si>
    <t>65.</t>
  </si>
  <si>
    <t>Merkinės dvaro sodybos, vad. Pavlovo respublika, fragmentų rūmų liekanos, Šalčininkų rajono sav., Turgelių sen., Merkinės k.</t>
  </si>
  <si>
    <t>35937
Valstybės saugomas</t>
  </si>
  <si>
    <t>Šalčininkų r. savivaldybės administracija</t>
  </si>
  <si>
    <r>
      <t>Tyrimai, tvarkybos (avarijos grėsmės pašalinimo</t>
    </r>
    <r>
      <rPr>
        <sz val="12"/>
        <color rgb="FFFF0000"/>
        <rFont val="Times New Roman"/>
        <family val="1"/>
      </rPr>
      <t xml:space="preserve">, </t>
    </r>
    <r>
      <rPr>
        <sz val="12"/>
        <rFont val="Times New Roman"/>
        <family val="1"/>
      </rPr>
      <t>konservavimo ir remonto) darbų projekto parengimas</t>
    </r>
  </si>
  <si>
    <t>66.</t>
  </si>
  <si>
    <t>Biržuvėnų dvaro sodybos tvartas, Telšių rajono sav., Luokės sen., Biržuvėnų k., Dvaro g. 3</t>
  </si>
  <si>
    <t>25425
Paminklas</t>
  </si>
  <si>
    <t>67.</t>
  </si>
  <si>
    <t>Merkinės dvaro sodybos, vad. Pavlovo respublika, fragmentų oficinos liekanos, 
Šalčininkų rajono sav., Turgelių sen., Merkinės k.</t>
  </si>
  <si>
    <t>35938
Valstybės saugomas</t>
  </si>
  <si>
    <t>Šalčininkų rajono savivaldybės administracija</t>
  </si>
  <si>
    <t>68.</t>
  </si>
  <si>
    <t>Sudargo, Burgaičių piliakalnis II, vad. Pilaite; Sudargo, Burgaičių piliakalnio su gyvenviete piliakalnis, vad. Vorpiliu, Šakių rajono sav., Sudargo sen., Burgaičių k.</t>
  </si>
  <si>
    <t>3264
3265
Valstybės saugomas</t>
  </si>
  <si>
    <t>Taikomieji moksliniai tyrimai ir tvarkybos (avarijos grėsmės pašalinimo, konservavimo) darbų projekto parengimas</t>
  </si>
  <si>
    <t>69.</t>
  </si>
  <si>
    <t>Verkių dvaro sodybos rytų oficina, Vilniaus miesto sav., Vilniaus m., Žaliųjų Ežerų g. 49</t>
  </si>
  <si>
    <t>24993 
Paminklas</t>
  </si>
  <si>
    <r>
      <t>Taikomieji moksliniai tyrimai, tvarkybos (konservavimo, restauravimo, remonto ir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avarijos grėsmės pašalinimo - apsaugos techninių priemonių įrengimo) darbų projekto parengimas</t>
    </r>
  </si>
  <si>
    <t>70.</t>
  </si>
  <si>
    <t>Gelgaudiškio dvaro sodybos rūmai, Šakių rajono sav., Gelgaudiškio sen., Gelgaudiškio m., Parko g. 5</t>
  </si>
  <si>
    <t>586 
Paminklas</t>
  </si>
  <si>
    <t>Cokolinio aukšto (rūsių) patalpų tvarkybos (remonto, restauravimo) darbų projekto parengimas</t>
  </si>
  <si>
    <t>71.</t>
  </si>
  <si>
    <t>Merkinės dvaro sodybos, vad. Pavlovo respublika, fragmentų arklidės liekanos, Šalčininkų rajono sav., Turgelių sen., Merkinės k.</t>
  </si>
  <si>
    <t>35939 
Valstybės saugomos</t>
  </si>
  <si>
    <t>Taikomieji tyrimai ir tvarkybos (avarijos grėsmės pašalinimo, konservavimo ir remonto) darbų projekto parengimas</t>
  </si>
  <si>
    <t>72.</t>
  </si>
  <si>
    <t>Merkinės dvaro sodybos, vad. Pavlovo respublika, fragmentų vartų liekanos, Šalčininkų rajono sav., Turgelių sen., Merkinės k.</t>
  </si>
  <si>
    <t>35941 
Valstybės saugomas</t>
  </si>
  <si>
    <t>Taikomieji tyrimai ir tvarkybos (remonto, konservavimo ir restauravimo) darbų projekto parengimas</t>
  </si>
  <si>
    <t>73.</t>
  </si>
  <si>
    <t>Petro Vileišio rūmų ansamblio rūmai, Vilniaus miesto sav., Vilniaus m., Antakalnio g. 6</t>
  </si>
  <si>
    <t>28224
Paminklas</t>
  </si>
  <si>
    <t>Lietuvos literatūros ir tautosakos institutas</t>
  </si>
  <si>
    <t>Taikomieji tyrimai ir tvarkybos (remonto, restauravimo, konservavimo) darbų projekto parengimas</t>
  </si>
  <si>
    <t>74.</t>
  </si>
  <si>
    <t>Vilniaus choralinė Taharat HaKodesh sinagoga, Pylimo g. 39, Vilniaus m.</t>
  </si>
  <si>
    <t>27999
Valstybės saugomas</t>
  </si>
  <si>
    <t>Vilniaus žydų religinė bendruomenė</t>
  </si>
  <si>
    <t>Taikomieji tyrimai, tvarkybos (remonto, restauravimo, avarijos grėsmės pašalinimo - apsaugos techninių priemonių įrengimo) darbų projekto parengimas</t>
  </si>
  <si>
    <t>75.</t>
  </si>
  <si>
    <t>Skliautų taikomieji moksliniai tyrimai</t>
  </si>
  <si>
    <t>76.</t>
  </si>
  <si>
    <t>Kulių Šv. vyskupo Stanislovo bažnyčios statinių komplekso šventoriaus tvora su vartais, Liepų g. 1A, Kulių mstl., Plungės r. sav.</t>
  </si>
  <si>
    <t>21710
Valstybės saugomas</t>
  </si>
  <si>
    <t>Kulių Šv. Vyskupo Stanislovo parapija</t>
  </si>
  <si>
    <t>Taikomieji tyrimai, tvarkybos darbų projekto parengimas</t>
  </si>
  <si>
    <t>77.</t>
  </si>
  <si>
    <t>Verkių dvaro sodybos užvažiuojamieji namai, Žaliųjų Ežerų g. 37, Vilniaus m.</t>
  </si>
  <si>
    <t>24996
Paminklas</t>
  </si>
  <si>
    <t>Lietuvos nacionalinis dailės muziejus</t>
  </si>
  <si>
    <t>Taikomieji tyrimai, tvarkybos (remonto, restauravimo, konservavimo, avarijos grėsmės pašalinimo - apsaugos techninių priemonių įrengimo) darbų projekto parengimas</t>
  </si>
  <si>
    <t>78.</t>
  </si>
  <si>
    <t>Verkių dvaro sodybos sargo namas, Žaliųjų Ežerų g. 41, Vilniaus m.</t>
  </si>
  <si>
    <t>24998
Paminklas</t>
  </si>
  <si>
    <t>Taikomieji tyrimai, tvarkybos (konservavimo, restauravimo, remonto, avarijos grėsmės pašalinimo - apsaugos techninių priemonių įrengimo) darbų projekto parengimas</t>
  </si>
  <si>
    <t>79.</t>
  </si>
  <si>
    <t>Statinių komplekso, vad. Chaimo Frenkelio rūmais, vila, Vilniaus g. 74, Šiaulių m.</t>
  </si>
  <si>
    <t>1785
Paminklas</t>
  </si>
  <si>
    <t>Šiaulių ,,Aušros“ muziejus</t>
  </si>
  <si>
    <t>Fasadų tyrimai, tvarkybos (remonto, restauravimo, konservavimo ir avarijos grėsmės pašalinimo - apsaugos techninių priemonių įrengimo) darbų projekto parengimas</t>
  </si>
  <si>
    <t>80.</t>
  </si>
  <si>
    <t>Alsėdžių Švč. Mergelės Marijos Nekalto Prasidėjimo bažnyčios statinių komplekso šventoriaus tvora ir vartai, Alsėdžių mstl., Plungės r. sav.</t>
  </si>
  <si>
    <t>28087
Paminklas</t>
  </si>
  <si>
    <t>Alsėdžių Švč. Mergelės Marijos Nekaltojo prasidėjimo parapija</t>
  </si>
  <si>
    <t>81.</t>
  </si>
  <si>
    <t>Bakainių piliakalnio su priešpiliu ir papiliu priešpilis</t>
  </si>
  <si>
    <t>23742
Paminklas</t>
  </si>
  <si>
    <t>Taikomieji tyrimai, tvarkybos (avarijos grėsmės pašalinimo) darbų projekto parengimas</t>
  </si>
  <si>
    <t>82.</t>
  </si>
  <si>
    <t>Arkikatedros bazilikos, Žemutinės ir Aukštutinės pilių pastatų, jų liekanų ir kitų statinių komplekso Senojo arsenalo rytų korpuso liekanos, Arsenalo g. 3, 3A, Vilniaus m.</t>
  </si>
  <si>
    <t>24706
Paminklas</t>
  </si>
  <si>
    <t>Rūsių taikomieji tyrimai, tvarkybos (remonto, restauravimo, konservavimo, avarijos grėsmės pašalinimo - apsaugos techninių priemonių įrengimo) darbų projekto parengimas</t>
  </si>
  <si>
    <t>83.</t>
  </si>
  <si>
    <t>Rūmų komplekso, vad. Chodkevičių, rūmai, Didžioji g. 4, Vilniaus m.</t>
  </si>
  <si>
    <t>676
Paminklas</t>
  </si>
  <si>
    <t>Taikomieji tyrimai, tvarkybos (remonto, avarijos grėsmės pašalinimo - apsaugos techninių priemonių įrengimo) darbų projekto parengimas</t>
  </si>
  <si>
    <t>84.</t>
  </si>
  <si>
    <t>Rokiškio dvaro sodybos alaus darykla, Tyzenhauzo g. 1, Rokiškio m.</t>
  </si>
  <si>
    <t>24857
Paminklas</t>
  </si>
  <si>
    <t>Rokiškio rajono savivaldybės administracija</t>
  </si>
  <si>
    <t>85.</t>
  </si>
  <si>
    <t>Molavėnų, Griaužų piliakalnis, vad. Kauprėmis, Molavėnų k., Nemakščių sen., Raseinių r. sav.</t>
  </si>
  <si>
    <t>5582
Paminklas</t>
  </si>
  <si>
    <t>Raseinių rajono savivaldybės administracija</t>
  </si>
  <si>
    <t>Taikomieji tyrimais, tvarkybos (avarijos grėsmės pašalinimo, konservavimo) darbų projekto parengimas</t>
  </si>
  <si>
    <t>Pastatas, Klaipėdos miesto sav., Klaipėdos m., Tomo g. 2</t>
  </si>
  <si>
    <t>2479
Valstybės saugomas</t>
  </si>
  <si>
    <t>UAB Klaipėdos regiono atliekų tvarkymo centras</t>
  </si>
  <si>
    <t>Švč. M. Marijos Ėmimo į dangų bažnyčia, vad. Vytauto Didžiojo, Kauno miesto sav., Kauno m., Aleksoto g. 3</t>
  </si>
  <si>
    <t>825
Paminklas</t>
  </si>
  <si>
    <t>Kauno Švč. Marijos Ėmimo į dangų (Vytauto Didžiojo) rektoratas</t>
  </si>
  <si>
    <t>Dalies pietinio fasado taikomieji tyrimai, tvarkybos darbų projekto parengimas</t>
  </si>
  <si>
    <t>Mosėdžio Šv. arkangelo Mykolo bažnyčios statinių komplekso klebonijos pastatas, Skuodo rajono sav., Mosėdžio sen., Mosėdžio mstl., Akmenų g. 1B</t>
  </si>
  <si>
    <t>11171
Valstybės saugomas</t>
  </si>
  <si>
    <t>Mosėdžio Šv. arkangelo Mykolo parapija</t>
  </si>
  <si>
    <t>Vilniaus jėzuitų vienuolyno pastatų ansamblis, Vilniaus miesto sav., Vilniaus m., Didžioji g. 34, 36</t>
  </si>
  <si>
    <t>680
Valstybės saugomas</t>
  </si>
  <si>
    <t>Šv. Kazimiero bažnyčios, Oficinos ir Profesų namo pietrytinės pusės fasadų taikomieji tyrimai, tvarkybos darbų projekto parengimas</t>
  </si>
  <si>
    <t>Iš viso 2 skyrius</t>
  </si>
  <si>
    <t>Iš viso I dalis</t>
  </si>
  <si>
    <t>II. REGISTRINIŲ KULTŪROS PAVELDO OBJEKTŲ TVARKYBOS DARBAI</t>
  </si>
  <si>
    <t>Laukžemės dvaro sodybos fragmentų rūmai; Kretingos rajono sav., Darbėnų sen., Laukžemės k., Saulėtekio g. 8</t>
  </si>
  <si>
    <t>32945 
Registrinis</t>
  </si>
  <si>
    <t>Edita Vyšniauskė, Dovydas Vyšniauskas</t>
  </si>
  <si>
    <t>Avarijos grėsmės pašalinimo darbai ir taikomieji tyrimai</t>
  </si>
  <si>
    <t>Vinkšnupių dvaro sodybos fragmentai, Vinkšnupių k., Bartninkų sen., Vilkaviškio r. sav.</t>
  </si>
  <si>
    <t>882
Registrinis</t>
  </si>
  <si>
    <t>VšĮ ,,Klasikos projektai"</t>
  </si>
  <si>
    <t>Taikomieji tyrimai</t>
  </si>
  <si>
    <t>Šešuolėlių II dvaro sodybos fragmentų ponų namas, Šešuolėlių II k., Zibalų sen., Širvintų r. sav.</t>
  </si>
  <si>
    <t>38402
Registrinis</t>
  </si>
  <si>
    <t>Inga Kuliešienė</t>
  </si>
  <si>
    <t>Pastatų komplekso pastatas, Giedraičių g. 17, Vilniaus m.</t>
  </si>
  <si>
    <t>31193
Registrinis</t>
  </si>
  <si>
    <t>Dalia Macevičiūtė</t>
  </si>
  <si>
    <t>Namas, Vaineikių g. 2, Darbėnų mstl., Kretingos r. sav.</t>
  </si>
  <si>
    <t>43572
Registrinis</t>
  </si>
  <si>
    <t>Kretingos rajono savivaldybės administracija</t>
  </si>
  <si>
    <t>Sapiegų rezidencijos, trinitorių vienuolyno ir ligoninės komplekso arklidė, Vilniaus miesto sav., Vilniaus m., L. Sapiegos g. 13</t>
  </si>
  <si>
    <t>37669 
Registrinis</t>
  </si>
  <si>
    <t>Evangelikų liuteronų bažnyčios pastatų komplekso ūkinis pastatas, Šilutės rajono sav., Rusnės sen., Rusnės mstl., Neringos g. 8B</t>
  </si>
  <si>
    <t>44892
Registrinis</t>
  </si>
  <si>
    <t>Rusnės evangelikų liuteronų parapija</t>
  </si>
  <si>
    <t>Avarijos grėsmės pašalinimo darbai</t>
  </si>
  <si>
    <t>Teisininko, advokato Romualdo Dulskio pastatų komplekso namas, Kauno miesto sav., Kauno m., Trakų g. 18</t>
  </si>
  <si>
    <t>48304
Registrinis</t>
  </si>
  <si>
    <t>Lietuvos skautija</t>
  </si>
  <si>
    <t>Nidos švyturio statinių kompleksas, Neringos sav., Neringos m., Taikos g.</t>
  </si>
  <si>
    <t>41559
Registrinis</t>
  </si>
  <si>
    <t>Neringos muziejai</t>
  </si>
  <si>
    <t>Kauno tvirtovės 5-ojo forto pirmas šaudmenų sandėlis, Kauno miesto sav., Kauno m., Rūko g., 44393</t>
  </si>
  <si>
    <t>44393
Registrinis</t>
  </si>
  <si>
    <t>VšĮ Kauno tvirtovės parkas</t>
  </si>
  <si>
    <t>Nedzingės dvaro sodybos fragmentų ponų namas, Varėnos rajono sav., Varėnos sen., Nedzingės k., Antano Kalanavičiaus g. 5</t>
  </si>
  <si>
    <t>41544
Registrinis</t>
  </si>
  <si>
    <t>UAB Varėnos šiluma</t>
  </si>
  <si>
    <t>Žurnalisto, visuomenės veikėjo Mato Šalčiaus ir ekonomisto Petro Šalčiaus memorialinė sodyba, Prienų rajono sav., Išlaužo sen., Čiudiškių k., Mato Šalčiaus g. 30</t>
  </si>
  <si>
    <t>16603
Registrinis</t>
  </si>
  <si>
    <t>Prienų rajono savivaldybės administracija</t>
  </si>
  <si>
    <t>Tarnavos dvaro sodybos fragmentų rūmai, Rokiškio rajono sav., Jūžintų sen., Tarnavos k.</t>
  </si>
  <si>
    <t>37558
Registrinis</t>
  </si>
  <si>
    <t>Rasa Narauskienė, Virginijus Narauskas</t>
  </si>
  <si>
    <t>Klaipėdos radijo stoties pastatas, Klaipėdos rajono sav., Sendvario sen., Jakų k., Pergalės g. 2</t>
  </si>
  <si>
    <t>42034
Registrinis</t>
  </si>
  <si>
    <t>Iš viso II dalis</t>
  </si>
  <si>
    <t>III. ŠVENTOJO SOSTO KULTŪROS PAVELDO OBJEKTŲ TVARKYBOS DARBAI</t>
  </si>
  <si>
    <t>1. TELŠIŲ VYSKUPIJA</t>
  </si>
  <si>
    <t>Tryškių Švč. Trejybės bažnyčios statinių komplekso Švč. Trejybės bažnyčia, Telšių rajono sav., Tryškių sen., Tryškių mstl., M. Valančiaus g. 6</t>
  </si>
  <si>
    <t>23663
Valstybės saugomas</t>
  </si>
  <si>
    <t>Tryškių Švč. Trejybės parapija</t>
  </si>
  <si>
    <t>Švėkšnos Šv. apaštalo Jokūbo bažnyčios statinių komplekso Šv. apaštalo Jokūbo bažnyčia, Šilutės rajono sav., Švėkšnos sen., Švėkšnos mstl., Bažnyčios g. 1</t>
  </si>
  <si>
    <t>1648
Valstybės saugomas</t>
  </si>
  <si>
    <t>Švėkšnos Šv. apaštalo Jokūbo parapija</t>
  </si>
  <si>
    <t>Stogo ir fasadų tvarkybos darbai</t>
  </si>
  <si>
    <t>Ylakių Viešpaties Apreiškimo Švč. M. Marijai bažnyčia, Skuodo rajono sav., Ylakių sen., Ylakių mstl.</t>
  </si>
  <si>
    <t>16055
Valstybės saugomas</t>
  </si>
  <si>
    <t>Ylakių Viešpaties Apreiškimo Švč. M. Marijai parapija</t>
  </si>
  <si>
    <t xml:space="preserve">Bažnyčios fasadų ir stogo tvarkybos (konservavimo, restauravimo, remonto ir avarijos grėsmės pašalinimo – apsaugos techninių priemonių įrengimo) darbai </t>
  </si>
  <si>
    <t>Telšių Bernardinų vienuolyno ir kunigų seminarijos statinių komplekso Šv. Antano Paduviečio katedra, Telšių rajono sav., Telšių miesto sen., Telšių m., Katedros a. 2</t>
  </si>
  <si>
    <t>26959
Paminklas</t>
  </si>
  <si>
    <t>Telšių Šv. Antano Paduviečio  parapija</t>
  </si>
  <si>
    <t>Šventosios šeimos (Šv. Juozapo) altoriaus, Jėzaus Kristaus (buv. Antakalnio Jėzaus) altoriaus, Šv. Barboros altoriaus ir  Sakyklos tyrimai, konservavimo, restauravimo darbai</t>
  </si>
  <si>
    <t>Tverų Švč. Mergelės Marijos Apsilankymo bažnyčios statinių komplekso Švč. Mergelės Marijos Apsilankymo bažnyčia, Rietavo sav., Tverų sen., Tverų mstl., Žemaičių a. 6</t>
  </si>
  <si>
    <t>23668 
Valstybės saugomas</t>
  </si>
  <si>
    <t>Tverų Švč. Mergelės Marijos Apsilankymo parapija</t>
  </si>
  <si>
    <t>Stogo dangos tvarkybos (remonto) ir avarijos grėsmės pašalinimo - apsaugos techninių priemonių įrengimo (žaibosaugos remonto) darbai</t>
  </si>
  <si>
    <t>Telšių bernardinų vienuolyno ir kunigų seminarijos statinių komplekso šventoriaus vartai, Telšių rajono sav., Telšių miesto sen., Telšių m., Katedros a. 2</t>
  </si>
  <si>
    <t>26961 
Paminklas</t>
  </si>
  <si>
    <t>Telšių Šv. Antano Paduviečio parapija</t>
  </si>
  <si>
    <t>Taikomieji tyrimai ir tvarkybos (remonto, restauravimo) darbų projekto parengimas ir darbai</t>
  </si>
  <si>
    <t>Kalnalio Šv. Lauryno bažnyčios statinių komplekso Šv. Lauryno bažnyčia, Kretingos rajono sav., Imbarės sen., Kalnalio k., Motiejaus Valančiaus g. 12</t>
  </si>
  <si>
    <t>23599 
Valstybės saugomas</t>
  </si>
  <si>
    <t>Kalnalio Šv. Lauryno  parapija</t>
  </si>
  <si>
    <t>Tvarkybos (konservavimo, restauravimo, avarijos grėsmės pašalinimo, remonto) darbai</t>
  </si>
  <si>
    <t>Laukuvos Šv. Kryžiaus Atradimo bažnyčios komplekso Šv. Kryžiaus Atradimo bažnyčia, Šilalės rajono sav., Laukuvos sen., Laukuvos mstl., Taikos g.</t>
  </si>
  <si>
    <t>24830 
Valstybės saugomas</t>
  </si>
  <si>
    <t>Laukuvos Šv. Kryžiaus Atradimo parapija</t>
  </si>
  <si>
    <t>Presbiterijos lubų ir sienų tapybos, konsekracijos kryžių konservavimo, restauravimo darbai</t>
  </si>
  <si>
    <t>Šv. arkangelo Mykolo bažnyčios statinių komplekso Šv. Arkangelo Mykolo bažnyčia, Skuodo rajono sav., Mosėdžio sen., Mosėdžio mstl., Akmenų g. 1</t>
  </si>
  <si>
    <t>29934 
Valstybės saugomas</t>
  </si>
  <si>
    <t>Mosėdžio Šv. Arkangelo Mykolo parapija</t>
  </si>
  <si>
    <t>Šv. arkangelo Mykolo bažnyčios tvarkybos (remonto, restauravimo) darbai</t>
  </si>
  <si>
    <t>Iš viso 1 skyrius (Telšių vyskupija)</t>
  </si>
  <si>
    <t>2. KAUNO ARKIVYSKUPIJA</t>
  </si>
  <si>
    <t>Siesikų Šv. apaštalo Baltramiejaus bažnyčia, Ukmergės rajono sav., Siesikų sen., Siesikų mstl., Nepriklausomybės g. 9</t>
  </si>
  <si>
    <t>1024
Registrinis</t>
  </si>
  <si>
    <t>Siesikų Šv. apaštalo Baltramiejaus parapija</t>
  </si>
  <si>
    <t>Panevėžiuko Nukryžiuotojo Jėzaus bažnyčios statinių komplekso Nukryžiuotojo Jėzaus bažnyčia ir šventoriaus tvora su vartais, Kauno rajono sav., Babtų sen., Panevėžiuko k., Nevėžio g. 42</t>
  </si>
  <si>
    <t>22369
22370
Valstybės saugomas</t>
  </si>
  <si>
    <t>Panevėžiuko Nukryžiuotojo Jėzaus parapija</t>
  </si>
  <si>
    <t>Bažnyčios ir šventoriaus tvoros su vartais tvarkybos (konservavimo, restauravimo, remonto ir avarijos grėsmės pašalinimo) darbai</t>
  </si>
  <si>
    <t>Butkiškės Šv. Jono Krikštytojo bažnyčios pastatų komplekso bažnyčia ir varpinė, Raseinių rajono sav., Ariogalos sen., Butkiškės k.</t>
  </si>
  <si>
    <t>1577
39895
Valstybės saugomas</t>
  </si>
  <si>
    <t xml:space="preserve">Butkiškės Šv. Jono Krikštytojo parapija </t>
  </si>
  <si>
    <t>Bažnyčios ir varpinės tvarkybos (remonto, restauravimo) darbai</t>
  </si>
  <si>
    <t>Veliuonos Švč. M. Marijos Ėmimo į dangų bažnyčios statinių komplekso Švč. M. Marijos Ėmimo į dangų bažnyčia, Jurbarko rajono sav., Veliuonos sen., Veliuonos mstl., Draugystės g. 4</t>
  </si>
  <si>
    <t>1361
Valstybės saugomas</t>
  </si>
  <si>
    <t>Veliuonos Švč. M. Marijos Ėmimo į Dangų parapija</t>
  </si>
  <si>
    <t>Didžiojo altoriaus su tabernakuliu, skulptūromis ir skulptūrine grupe (u. k. 9062) konservavimo, restauravimo darbai</t>
  </si>
  <si>
    <t>Šiluvos Švč. Mergelės Marijos Apsireiškimo koplyčios statinių komplekso koplyčia, Raseinių rajono sav., Šiluvos sen., Šiluvos mstl., Jono Pauliaus II g. 7</t>
  </si>
  <si>
    <t>31215 
Valstybės saugomas</t>
  </si>
  <si>
    <t>Šiluvos Švč. Mergelės Marijos Gimimo parapija</t>
  </si>
  <si>
    <t>Tyrimai ir tvarkybos (remonto, restauravimo) darbų projeko parengimas</t>
  </si>
  <si>
    <t>Iš viso 2 skyrius (Kauno arkivyskupija)</t>
  </si>
  <si>
    <t>3. KAIŠIADORIŲ VYSKUPIJA</t>
  </si>
  <si>
    <t>Kalvių Šv. Antano Paduviečio bažnyčios statinių komplekso Šv. Antano Paduviečio bažnyčia, Kaišiadorių rajono sav., Kruonio sen., Kalvių k., Lapainios g. 39</t>
  </si>
  <si>
    <t>969 
Registrinis</t>
  </si>
  <si>
    <t>Kalvių šv. Antano Paduviečio parapija</t>
  </si>
  <si>
    <t>Stogo tvarkybos darbai</t>
  </si>
  <si>
    <t>Kruonio Švč. Mergelės Marijos Angelų Karalienės bažnyčios statinių komplekso Švč. Mergelės Marijos Angelų Karalienės bažnyčia, Kaišiadorių rajono sav., Kruonio sen., Kruonio mstl., Darsūniškio g. 1A</t>
  </si>
  <si>
    <t>1362
Registrinis</t>
  </si>
  <si>
    <t>Kruonio Švč. M. Marijos Angelų Karalienės parapija</t>
  </si>
  <si>
    <t>Bažnyčios taikomieji moksliniai tyrimai bei fasadų ir stogo tvarkybos darbų projekto parengimas</t>
  </si>
  <si>
    <t>Stakliškių Švč. Trejybės bažnyčios statinių komplekso Švč. Trejybės bažnyčia, Vilniaus g., Stakliškių k., Prienų r. sav.</t>
  </si>
  <si>
    <t>31602
Inicijuotas skelbti valstybės saugomu</t>
  </si>
  <si>
    <t>Stakliškių Švč. Trejybės parapija</t>
  </si>
  <si>
    <t>Bažnyčios taikomieji moksliniai tyrimai, tvarkybos darbų projekto parengimas</t>
  </si>
  <si>
    <t>Iš viso 3 skyrius (Kaišiadorių vyskupija)</t>
  </si>
  <si>
    <t>4. ŠIAULIŲ VYSKUPIJA</t>
  </si>
  <si>
    <t>18</t>
  </si>
  <si>
    <t>Šaukoto Švč. Trejybės bažnyčios pastatų komplekso Švč. Trejybės bažnyčia, Radviliškio rajono sav., Šaukoto sen., Šaukoto mstl., Šiaulėnų g. 31</t>
  </si>
  <si>
    <t>28100
Valstybės saugomas</t>
  </si>
  <si>
    <t>Šaukoto Švč. Trejybės parapija</t>
  </si>
  <si>
    <t>Presbiterijos tyrimai, tvarkybos (konservavimo, restauravimo) darbai</t>
  </si>
  <si>
    <t>Tytuvėnų Švč. Mergelės Marijos bažnyčios ir bernardinų vienuolyno ansamblio tarnų namas,  Kelmės rajono sav., Tytuvėnų sen., Tytuvėnų m., Maironio g. 2A</t>
  </si>
  <si>
    <t>31629
Registrinis</t>
  </si>
  <si>
    <t>Tytuvėnų Švč. M. Marijos Angelų Karalienės parapija</t>
  </si>
  <si>
    <t>Taikomieji tyrimai, tvarkybos darbų projekto parengimas ir darbai</t>
  </si>
  <si>
    <t>Iš viso 4 skyrius (Šiaulių vyskupija)</t>
  </si>
  <si>
    <t>5. VILKAVIŠKIO VYSKUPIJA</t>
  </si>
  <si>
    <t>Ilguvos Šv. Kryžiaus Atradimo bažnyčia ir varpinė, Šakių rajono sav., Kriūkų sen., Ilguvos k.</t>
  </si>
  <si>
    <t>1612
16101
Valstybės saugomas</t>
  </si>
  <si>
    <t>Ilguvos Šv. Kryžiaus Atradimo parapija</t>
  </si>
  <si>
    <t>Prienų Kristaus Apsireiškimo bažnyčios statinių komplekso Kristaus Apsireiškimo bažnyčia, Prienų rajono sav., Prienų sen., Prienų m., Kęstučio g. 9</t>
  </si>
  <si>
    <t>989
Registrinis</t>
  </si>
  <si>
    <t>Prienų Kristaus Apsireiškimo parapija</t>
  </si>
  <si>
    <t>Vidaus patalpų tvarkybos (remonto, restauravimo, avarijos grėsmės pašalinimo) darbai</t>
  </si>
  <si>
    <t xml:space="preserve">Simno Švč. Mergelės Marijos Ėmimo į dangų bažnyčia, Alytaus rajono sav., Simno sen., Simno m., Kreivoji g. 2 </t>
  </si>
  <si>
    <t>852
Paminklas</t>
  </si>
  <si>
    <t>Simno Švč. Mergelės Marijos Ėmimo į dangų parapija</t>
  </si>
  <si>
    <t>Stogo ir fasado elementų tvarkybos (remonto) darbai</t>
  </si>
  <si>
    <t>Žemosios Panemunės Šv. Vincento Pauliečio bažnyčia, Bažnyčios g. 3, Žemosios Panemunės mstl., Kriūkų sen., Šakių r. sav.</t>
  </si>
  <si>
    <t>21732
Valstybės saugomas</t>
  </si>
  <si>
    <t>Žemosios Panemunės Šv. Vincento Pauliečio parapija</t>
  </si>
  <si>
    <t>Bažnyčios taikomieji moksliniai tyrimai, tvarkybos (remonto, restauravimo) darbų projekto parengimas</t>
  </si>
  <si>
    <t>Iš viso 5 skyrius (Vilkaviškio vyskupija)</t>
  </si>
  <si>
    <t>6. PANEVĖŽIO VYSKUPIJA</t>
  </si>
  <si>
    <t>Pumpėnų senosios regulos karmelitų vienuolyno komplekso Švč. Mergelės Marijos Škaplierinės bažnyčia, Pasvalio rajono sav., Pumpėnų sen., Pumpėnų mstl., Istros g. 1</t>
  </si>
  <si>
    <t>23648
Valstybės saugomas</t>
  </si>
  <si>
    <t>Pumpėnų Švč. Mergelės Marijos Škaplierinės parapija</t>
  </si>
  <si>
    <t>Bažnyčios langų su vitražais konservavimo, restauravimo darbai ir apsaugos techninių priemonių įrengimas</t>
  </si>
  <si>
    <t>Salako Švč. Mergelės Marijos Sopulingosios bažnyčios statinių kompleksas, Zarasų rajono sav., Salako sen., Salako mstl., Bažnyčios g. 28</t>
  </si>
  <si>
    <t>15997
Registrinis</t>
  </si>
  <si>
    <t>Salako Švč. M. Marijos Sopulingosios parapija</t>
  </si>
  <si>
    <t>Bažnyčios taikomieji tyrimai bei tvarkybos darbai</t>
  </si>
  <si>
    <t>Smilgių Šv. Jurgio bažnyčios statinių komplekso Šv. Jurgio bažnyčia, Panevėžio rajono sav., Smilgių sen., Smilgių mstl., Panevėžio g. 18A</t>
  </si>
  <si>
    <t>992 
Registrinis</t>
  </si>
  <si>
    <t>Smilgių Šv. Jurgio parapija</t>
  </si>
  <si>
    <t>Andrioniškio Šv. apaštalų Petro ir Povilo bažnyčia ir tvora su vartais, Bažnyčios g. 2, Andrioniškio mstl., Anykščių r. sav.</t>
  </si>
  <si>
    <t>17235
46608
Registrinis</t>
  </si>
  <si>
    <t>Andrioniškio Šv. apašt. Petro ir Povilo parapija</t>
  </si>
  <si>
    <t>Taikomieji moksliniai tyrimai, tvarkybos darbų projekto parengimas</t>
  </si>
  <si>
    <t>Traupio Šv. Onos bažnyčios statinių komplekso Šv. Onos bažnyčia, Anykščių rajono sav., Traupio sen., Traupio mstl., Nevėžio g. 9A</t>
  </si>
  <si>
    <t>17234
Registrinis</t>
  </si>
  <si>
    <t>Traupio Šv. Onos parapija</t>
  </si>
  <si>
    <t>Iš viso 6 skyrius (Panevėžio vyskupija)</t>
  </si>
  <si>
    <t>7. VILNIAUS ARKIVYSKUPIJA</t>
  </si>
  <si>
    <t>Kaltanėnų Švč. M. Marijos Angeliškosios bažnyčios statinių komplekso šventoriaus tvora su vartais, Švenčionių rajono sav., Kaltanėnų sen., Kaltanėnų mstl., Švenčionėlių g.</t>
  </si>
  <si>
    <t>30805
Valstybės saugomas</t>
  </si>
  <si>
    <t>Kaltanėnų Švč. M. Marijos Angeliškosios parapija</t>
  </si>
  <si>
    <t>Rykantų Švč. Trejybės bažnyčios statinių komplekso Švč. Trejybės bažnyčia, Trakų rajono sav., Lentvario sen., Rykantų k., Bažnyčios g. 8</t>
  </si>
  <si>
    <t>1023
Registrinis</t>
  </si>
  <si>
    <t>Rykantų Švč. Trejybės parapija</t>
  </si>
  <si>
    <t>Bažnyčios stogo (pastogės) ir fasadų tvarkybos  darbai</t>
  </si>
  <si>
    <t>Šumsko Šv. arkangelo Mykolo bažnyčios ir dominikonų vienuolyno statinių komplekso Šv. arkangelo Mykolo bažnyčia, Vilniaus rajono sav., Kalvelių sen., Šumsko mstl., Vilniaus g. 8</t>
  </si>
  <si>
    <t>32196
Registrinis</t>
  </si>
  <si>
    <t>Šumsko Šv. arkangelo Mykolo parapija</t>
  </si>
  <si>
    <t>Vilniaus bonifratrų vienuolyno statinių ansamblio Šv. Kryžiaus bažnyčia, Vilniaus miesto sav., Vilniaus m., S. Daukanto a. 1</t>
  </si>
  <si>
    <t>28116
Valstybės saugomas</t>
  </si>
  <si>
    <t>Vilniaus arkivyskupijos kurija</t>
  </si>
  <si>
    <t>Vilniaus Kalvarijų komplekso Šv. Kryžiaus Atradimo bažnyčia, vad. Kalvarijų, Vilniaus miesto sav., Vilniaus m., Kalvarijų g. 327</t>
  </si>
  <si>
    <t>1038
Valstybės saugoma</t>
  </si>
  <si>
    <t>Vilniaus Šv. Kryžiaus Atradimo (Kalvarijų) parapija</t>
  </si>
  <si>
    <t>Interjero – sienų tapybos restauravimo, konservavimo darbai</t>
  </si>
  <si>
    <t>Iš viso 7 skyrius (Vilniaus arkivyskupija)</t>
  </si>
  <si>
    <t>Iš viso 1-7 skyrius</t>
  </si>
  <si>
    <t>8. TĘSTINIAI TVARKYBOS DARBAI ŠV. JONO PAULIAUS II PILIGRIMŲ KELIO KULTŪROS PAVELDO OBJEKTŲ SĄRAŠO OBJEKTUOSE , KURIE NUO 2023 M. PERKELTI Į ŠV. SOSTO PROGRAMOS DALĮ</t>
  </si>
  <si>
    <t>Kauno Šv. apaštalų Petro ir Povilo arkikatedra bazilika,  Kauno miesto sav., Kauno m., Vilniaus g. 1 / Kauno miesto sav., M. Valančiaus g.</t>
  </si>
  <si>
    <t>842
Paminklas</t>
  </si>
  <si>
    <t>Kauno Šv. Apaštalų Petro ir Povilo parapija</t>
  </si>
  <si>
    <t xml:space="preserve">Švč. Dievo Motinos ėmimo į Dangų altoriaus konservavimo, restauravimo darbai </t>
  </si>
  <si>
    <t>Šv. apaštalo evangelisto Mato parapinės bažnyčios komplekso Šv. apaštalo evangelisto Mato bažnyčia, Rokiškio rajono sav., Rokiškio miesto sen., Rokiškio m., Nepriklausomybės a. 1</t>
  </si>
  <si>
    <t>22373
Paminklas</t>
  </si>
  <si>
    <t>Rokiškio šv. apaštalo Mato evangelisto parapija</t>
  </si>
  <si>
    <t>Vidaus patalpų tvarkybos (konservavimo, restauravimo, remonto ir apsaugos techninių priemonių įrengimo) darbai</t>
  </si>
  <si>
    <t xml:space="preserve">Iš viso 8 skyrius </t>
  </si>
  <si>
    <t>9. AVARIJOS GRĖSMĖS PAŠALINIMO DARBAI - APSAUGOS TECHNINIŲ PRIEMONIŲ (GAISRINĖS SAUGOS) ĮRENGIMAS MEDINĖSE BAŽNYČIOSE</t>
  </si>
  <si>
    <t>Judrėnų Šv. Antano Paduviečio bažnyčios statinių komplekso Šv. Antano Paduviečio bažnyčia, Klaipėdos rajono sav., Judrėnų sen., Judrėnų mstl., Liepos g.</t>
  </si>
  <si>
    <t>1416 
Valstybės saugomas</t>
  </si>
  <si>
    <t>Judrėnų Šv. Antano Paduviečio parapija</t>
  </si>
  <si>
    <t>Apsaugos techninių priemonių įrengimo tvarkybos darbai</t>
  </si>
  <si>
    <t>Budrių Šv. Kryžiaus Išaukštinimo bažnyčios statinių komplekso Šv. Kryžiaus Išaukštinimo bažnyčia, Kretingos rajono sav., Žalgirio sen., Budrių k., Bažnyčios g. 5</t>
  </si>
  <si>
    <t>30573 
Valstybės saugomas</t>
  </si>
  <si>
    <t>Budrių Šv. Kryžiaus Išaukštinimo parapija</t>
  </si>
  <si>
    <t>Veiviržėnų Šv. Apaštalo Evangelisto Mato bažnyčios statinių komplekso Šv. Apaštalo Evangelisto Mato bažnyčia,  Klaipėdos rajono sav., Veiviržėnų sen., Veiviržėnų mstl., Laisvės g. 28</t>
  </si>
  <si>
    <t>1422 
Valstybės saugomas</t>
  </si>
  <si>
    <t>Veiviržėnų Šv. apaštalo evangelisto Mato parapija</t>
  </si>
  <si>
    <t>30570 
Valstybės saugomas</t>
  </si>
  <si>
    <t>Mikoliškių Šv. Juozapo parapija</t>
  </si>
  <si>
    <t>Laukžemės Šv. apaštalo Andriejaus bažnyčios statinių komplekso Šv. apaštalo Andriejaus bažnyčia, Kretingos rajono sav., Darbėnų sen., Laukžemės k.</t>
  </si>
  <si>
    <t>23593 
Valstybės saugomas</t>
  </si>
  <si>
    <t>Laukžemės Šv. apaštalo Andriejaus parapija</t>
  </si>
  <si>
    <t>Vaiguvos Šv. Jono Krikštytojo bažnyčios statinių komplekso Šv. Jono Krikštytojo bažnyčia , Kelmės rajono sav., Vaiguvos sen., Vaiguvos k., Alyvų g. 39</t>
  </si>
  <si>
    <t>3038 
Valstybės saugomas</t>
  </si>
  <si>
    <t>Vaiguvos Šv. Jono Krikštytojo parapija</t>
  </si>
  <si>
    <t>Rozalimo Švč. Mergelės Marijos Vardo bažnyčios statinių komplekso Švč. Mergelės Marijos Vardo bažnyčia, Pakruojo rajono sav., Rozalimo sen., Rozalimo mstl.</t>
  </si>
  <si>
    <t>22186 
Valstybės saugomas</t>
  </si>
  <si>
    <t>Rozalimo Švč. M. Marijos Vardo Parapija</t>
  </si>
  <si>
    <t>Kaimelio Šv. Arkangelo Mykolo bažnyčios statinių komplekso Šv. Arkangelo Mykolo bažnyčia, Šakių rajono sav., Kidulių sen., Kaimelio k., Vilties g. 4</t>
  </si>
  <si>
    <t>24970 
Valstybės saugomas</t>
  </si>
  <si>
    <t>Kaimelio Šv. Arkangelo Mykolo parapija</t>
  </si>
  <si>
    <t>28311 
Valstybės saugomas</t>
  </si>
  <si>
    <t xml:space="preserve">Adakavo Šv. Jono Krikštytojo parapija </t>
  </si>
  <si>
    <t>Pagramančio Švč. Mergelės Marijos Nekaltojo Prasidėjimo bažnyčios statinių komplekso Švč. Mergelės Marijos Nekaltojo Prasidėjimo bažnyčia, Tauragės rajono sav., Mažonų sen., Pagramančio mstl., Juozo Mažeikos g. 12</t>
  </si>
  <si>
    <t>28195 
Valstybės saugomas</t>
  </si>
  <si>
    <t>Pagramančio Švč. Mergelės Marijos Nekaltojo Prasidėjimo parapija</t>
  </si>
  <si>
    <t>Beržoro Šv. Stanislovo bažnyčios pastatų komplekso Šv. Stanislovo bažnyčia, Plungės rajono sav., Platelių sen., Beržoro k.</t>
  </si>
  <si>
    <t>26954 
Valstybės saugomas</t>
  </si>
  <si>
    <t>Platelių Šv. apaštalų Petro ir Pauliaus parapija</t>
  </si>
  <si>
    <t>22376 
Paminklas</t>
  </si>
  <si>
    <t>Papilės Šv. Juozapo parapija</t>
  </si>
  <si>
    <t>Verpenos Šv. Onos bažnyčia,  Kelmės rajono sav., Kelmės apylinkių sen., Verpenos k.</t>
  </si>
  <si>
    <t>2822 
Valstybės saugomas</t>
  </si>
  <si>
    <t>Kelmės Švč. Mergelės Marijos Ėmimo į dangų parapija</t>
  </si>
  <si>
    <t>Iš viso 9 skyrius</t>
  </si>
  <si>
    <t>Iš viso 1-9 skyriai</t>
  </si>
  <si>
    <t>10. TVARKYBOS DARBAI VILNIAUS BAZILIJONŲ VIENUOLYNO STATINIŲ ANSAMBLIO OBJEKTUOSE</t>
  </si>
  <si>
    <t>Vilniaus bazilijonų vienuolyno statinių ansamblio Švč. Trejybės bažnyčia, Vilniaus miesto sav., Vilniaus m., Aušros Vartų g. 7B</t>
  </si>
  <si>
    <t>27316
Valstybės saugomas</t>
  </si>
  <si>
    <t>Šv. Juozapato bazilijonų Vilniaus vienuolynas</t>
  </si>
  <si>
    <t>Salės interjero (pietinės sienos) tyrimai ir tvarkybos (remonto, restauravimo, konservavimo) darbai</t>
  </si>
  <si>
    <t>Vilniaus bazilijonų vienuolyno statinių ansamblio varpinė, Vilniaus miesto sav., Vilniaus m., Aušros Vartų g. 7B</t>
  </si>
  <si>
    <t>27317
Valstybės saugomas</t>
  </si>
  <si>
    <t>Tyrimai ir tvarkybos (remonto, konservavimo, restauravimo ir avarijos   grėsmės pašalinimo – apsaugos techninių priemonių įrengimo) darbų projekto A laidos parengimas ir darbai</t>
  </si>
  <si>
    <t>Bažnyčios salės grindų tvarkybos (remonto, restauravimo, konservavimo) darbai ir kriptos po prienavio grindimis avarijos grėsmės pašalinimo darbų aprašo parengimas ir darbai</t>
  </si>
  <si>
    <t>Vilniaus bazilijonų vienuolyno statinių ansamblio Švč. Trejybės bažnyčia, Aušros Vartų g. 7B, Vilniaus m.</t>
  </si>
  <si>
    <t>Šv. Juozapato Bazilijonų ordino Vilniaus vienuolynas</t>
  </si>
  <si>
    <t>Interjero salės (išskyrus pietinę sieną), presbiterijos ir Šv. Luko koplyčios taikomieji tyrimai, tvarkybos darbų projekto parengimas  ir darbai</t>
  </si>
  <si>
    <t>Iš viso 10 skyrius</t>
  </si>
  <si>
    <t>Iš viso III dalis</t>
  </si>
  <si>
    <t>IV. PROGRAMOS LĖŠOS</t>
  </si>
  <si>
    <t>I dalis</t>
  </si>
  <si>
    <t>II dalis</t>
  </si>
  <si>
    <t>I ir II dalių rezervas</t>
  </si>
  <si>
    <t>Iš viso I, II dalys su rezervu</t>
  </si>
  <si>
    <t>III dalis</t>
  </si>
  <si>
    <t>III dalies rezervas</t>
  </si>
  <si>
    <t>Iš viso III dalis su rezervu</t>
  </si>
  <si>
    <t>IŠ VISO PROGRAMA</t>
  </si>
  <si>
    <t>PASTABA. Nauji objektai ir darbai įrašyti paryškinti šriftu.</t>
  </si>
  <si>
    <t>Presbiterijos trijų medinių altorių komplekso restauravimo programų parengimas ir darbai</t>
  </si>
  <si>
    <t>Šiaudinės Švč. Mergelės Marijos bažnyčia, Akmenės rajono sav., Papilės sen., Šiaudinės k., Bažnyčios g. 4</t>
  </si>
  <si>
    <t>Mikoliškių Šv. Juozapo bažnyčia, Kretingos rajono sav., Žalgirio sen., Mikoliškių k.</t>
  </si>
  <si>
    <t>Adakavo Šv. Jono Krikštytojo bažnyčia, Tauragės rajono sav., Skaudvilės sen., Adakavo k., Bažnyčios g. 3</t>
  </si>
  <si>
    <t>Valstybinis mokslinių tyrimų institutas Gamtos tyrimų centras</t>
  </si>
  <si>
    <t>PATVIRTINTA 
Lietuvos Respublikos kultūros ministro
2025 m. vasario 27 d. įsakymu Nr. ĮV-145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</si>
</sst>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sz val="12"/>
      <color rgb="FF00B050"/>
      <name val="Times New Roman"/>
      <family val="1"/>
    </font>
    <font>
      <sz val="14"/>
      <name val="Times New Roman"/>
      <family val="1"/>
    </font>
    <font>
      <b/>
      <sz val="14"/>
      <color rgb="FF00B050"/>
      <name val="Times New Roman"/>
      <family val="1"/>
    </font>
    <font>
      <sz val="12"/>
      <name val="Times New Roman"/>
      <family val="1"/>
      <charset val="186"/>
    </font>
    <font>
      <sz val="12"/>
      <color rgb="FF0070C0"/>
      <name val="Times New Roman"/>
      <family val="1"/>
    </font>
    <font>
      <b/>
      <sz val="12"/>
      <color rgb="FF0070C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2" fillId="0" borderId="0"/>
  </cellStyleXfs>
  <cellXfs count="233">
    <xf numFmtId="0" fontId="0" fillId="0" borderId="0" xfId="0"/>
    <xf numFmtId="0" fontId="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30" xfId="0" applyNumberFormat="1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4" fontId="7" fillId="2" borderId="14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 applyProtection="1">
      <alignment horizontal="center" vertical="center"/>
      <protection locked="0"/>
    </xf>
    <xf numFmtId="1" fontId="7" fillId="2" borderId="0" xfId="0" applyNumberFormat="1" applyFont="1" applyFill="1" applyAlignment="1">
      <alignment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31" xfId="0" applyNumberFormat="1" applyFont="1" applyFill="1" applyBorder="1" applyAlignment="1">
      <alignment horizontal="center" vertical="center" wrapText="1"/>
    </xf>
    <xf numFmtId="4" fontId="7" fillId="2" borderId="15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7" fillId="2" borderId="16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4" fontId="7" fillId="2" borderId="15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7" fillId="2" borderId="16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6" fillId="2" borderId="16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 applyProtection="1">
      <alignment horizontal="center" vertical="center"/>
      <protection locked="0"/>
    </xf>
    <xf numFmtId="4" fontId="11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4" fontId="7" fillId="2" borderId="36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8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49" fontId="10" fillId="2" borderId="3" xfId="6" applyNumberFormat="1" applyFont="1" applyFill="1" applyBorder="1" applyAlignment="1">
      <alignment horizontal="left" vertical="center" wrapText="1"/>
    </xf>
    <xf numFmtId="49" fontId="8" fillId="2" borderId="25" xfId="6" applyNumberFormat="1" applyFont="1" applyFill="1" applyBorder="1" applyAlignment="1">
      <alignment horizontal="left" vertical="center" wrapText="1"/>
    </xf>
    <xf numFmtId="4" fontId="7" fillId="2" borderId="4" xfId="0" applyNumberFormat="1" applyFont="1" applyFill="1" applyBorder="1" applyAlignment="1">
      <alignment horizontal="center" vertical="center"/>
    </xf>
    <xf numFmtId="4" fontId="7" fillId="2" borderId="27" xfId="0" applyNumberFormat="1" applyFont="1" applyFill="1" applyBorder="1" applyAlignment="1">
      <alignment horizontal="center" vertical="center"/>
    </xf>
    <xf numFmtId="4" fontId="7" fillId="2" borderId="17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vertical="center" wrapText="1"/>
    </xf>
    <xf numFmtId="4" fontId="8" fillId="2" borderId="28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9" fontId="5" fillId="2" borderId="25" xfId="6" applyNumberFormat="1" applyFont="1" applyFill="1" applyBorder="1" applyAlignment="1">
      <alignment horizontal="left" vertical="center" wrapText="1"/>
    </xf>
    <xf numFmtId="4" fontId="8" fillId="2" borderId="29" xfId="6" applyNumberFormat="1" applyFont="1" applyFill="1" applyBorder="1" applyAlignment="1">
      <alignment horizontal="center" vertical="center" wrapText="1"/>
    </xf>
    <xf numFmtId="4" fontId="10" fillId="2" borderId="24" xfId="6" applyNumberFormat="1" applyFont="1" applyFill="1" applyBorder="1" applyAlignment="1">
      <alignment horizontal="center" vertical="center" wrapText="1"/>
    </xf>
    <xf numFmtId="49" fontId="10" fillId="2" borderId="3" xfId="6" applyNumberFormat="1" applyFont="1" applyFill="1" applyBorder="1" applyAlignment="1">
      <alignment vertical="center" wrapText="1"/>
    </xf>
    <xf numFmtId="49" fontId="8" fillId="2" borderId="3" xfId="6" applyNumberFormat="1" applyFont="1" applyFill="1" applyBorder="1" applyAlignment="1">
      <alignment vertical="center" wrapText="1"/>
    </xf>
    <xf numFmtId="4" fontId="8" fillId="2" borderId="1" xfId="6" applyNumberFormat="1" applyFont="1" applyFill="1" applyBorder="1" applyAlignment="1">
      <alignment horizontal="center" vertical="center" wrapText="1"/>
    </xf>
    <xf numFmtId="4" fontId="10" fillId="2" borderId="1" xfId="6" applyNumberFormat="1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 wrapText="1"/>
    </xf>
    <xf numFmtId="49" fontId="10" fillId="2" borderId="1" xfId="6" applyNumberFormat="1" applyFont="1" applyFill="1" applyBorder="1" applyAlignment="1">
      <alignment horizontal="left" vertical="center" wrapText="1"/>
    </xf>
    <xf numFmtId="49" fontId="8" fillId="2" borderId="34" xfId="6" applyNumberFormat="1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49" fontId="8" fillId="2" borderId="29" xfId="6" applyNumberFormat="1" applyFont="1" applyFill="1" applyBorder="1" applyAlignment="1">
      <alignment horizontal="left" vertical="center" wrapText="1"/>
    </xf>
    <xf numFmtId="49" fontId="8" fillId="2" borderId="9" xfId="6" applyNumberFormat="1" applyFont="1" applyFill="1" applyBorder="1" applyAlignment="1">
      <alignment horizontal="left" vertical="center" wrapText="1"/>
    </xf>
    <xf numFmtId="4" fontId="10" fillId="2" borderId="0" xfId="6" applyNumberFormat="1" applyFont="1" applyFill="1" applyAlignment="1">
      <alignment horizontal="center" vertical="center" wrapText="1"/>
    </xf>
    <xf numFmtId="4" fontId="7" fillId="2" borderId="32" xfId="0" applyNumberFormat="1" applyFont="1" applyFill="1" applyBorder="1" applyAlignment="1">
      <alignment horizontal="center" vertical="center" wrapText="1"/>
    </xf>
    <xf numFmtId="4" fontId="7" fillId="2" borderId="22" xfId="0" applyNumberFormat="1" applyFont="1" applyFill="1" applyBorder="1" applyAlignment="1">
      <alignment horizontal="center" vertical="center"/>
    </xf>
    <xf numFmtId="4" fontId="5" fillId="2" borderId="19" xfId="0" applyNumberFormat="1" applyFont="1" applyFill="1" applyBorder="1" applyAlignment="1">
      <alignment horizontal="center" vertical="center"/>
    </xf>
    <xf numFmtId="4" fontId="7" fillId="2" borderId="19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 vertical="center"/>
    </xf>
    <xf numFmtId="4" fontId="7" fillId="2" borderId="11" xfId="0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4" xfId="0" applyNumberFormat="1" applyFont="1" applyFill="1" applyBorder="1" applyAlignment="1">
      <alignment horizontal="center" vertical="center"/>
    </xf>
    <xf numFmtId="4" fontId="7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vertical="center" wrapText="1"/>
    </xf>
    <xf numFmtId="4" fontId="7" fillId="2" borderId="0" xfId="0" applyNumberFormat="1" applyFont="1" applyFill="1" applyAlignment="1">
      <alignment vertical="center" wrapText="1"/>
    </xf>
    <xf numFmtId="0" fontId="9" fillId="2" borderId="1" xfId="4" applyFont="1" applyFill="1" applyBorder="1" applyAlignment="1">
      <alignment horizontal="left" vertical="center" wrapText="1"/>
    </xf>
    <xf numFmtId="0" fontId="10" fillId="2" borderId="1" xfId="4" applyFont="1" applyFill="1" applyBorder="1" applyAlignment="1">
      <alignment horizontal="center" vertical="center" wrapText="1"/>
    </xf>
    <xf numFmtId="49" fontId="7" fillId="2" borderId="1" xfId="4" applyNumberFormat="1" applyFont="1" applyFill="1" applyBorder="1" applyAlignment="1">
      <alignment horizontal="left" vertical="center" wrapText="1"/>
    </xf>
    <xf numFmtId="2" fontId="7" fillId="2" borderId="15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7" fillId="2" borderId="16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10" fillId="2" borderId="1" xfId="4" applyNumberFormat="1" applyFont="1" applyFill="1" applyBorder="1" applyAlignment="1">
      <alignment horizontal="left" vertical="center" wrapText="1"/>
    </xf>
    <xf numFmtId="0" fontId="10" fillId="2" borderId="1" xfId="4" applyFont="1" applyFill="1" applyBorder="1" applyAlignment="1">
      <alignment horizontal="left" vertical="center" wrapText="1"/>
    </xf>
    <xf numFmtId="0" fontId="9" fillId="2" borderId="1" xfId="4" applyFont="1" applyFill="1" applyBorder="1" applyAlignment="1">
      <alignment horizontal="center" vertical="center" wrapText="1"/>
    </xf>
    <xf numFmtId="2" fontId="10" fillId="2" borderId="15" xfId="4" applyNumberFormat="1" applyFont="1" applyFill="1" applyBorder="1" applyAlignment="1">
      <alignment horizontal="center" vertical="center" wrapText="1"/>
    </xf>
    <xf numFmtId="2" fontId="8" fillId="2" borderId="1" xfId="4" applyNumberFormat="1" applyFont="1" applyFill="1" applyBorder="1" applyAlignment="1">
      <alignment horizontal="center" vertical="center" wrapText="1"/>
    </xf>
    <xf numFmtId="2" fontId="10" fillId="2" borderId="1" xfId="4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2" borderId="31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4" xfId="0" applyNumberFormat="1" applyFont="1" applyFill="1" applyBorder="1" applyAlignment="1">
      <alignment horizontal="center" vertical="center"/>
    </xf>
    <xf numFmtId="164" fontId="7" fillId="2" borderId="17" xfId="0" applyNumberFormat="1" applyFont="1" applyFill="1" applyBorder="1" applyAlignment="1">
      <alignment horizontal="center" vertical="center"/>
    </xf>
    <xf numFmtId="164" fontId="7" fillId="2" borderId="15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 applyProtection="1">
      <alignment horizontal="center" vertical="center"/>
      <protection locked="0"/>
    </xf>
    <xf numFmtId="164" fontId="7" fillId="2" borderId="4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0" xfId="0" applyNumberFormat="1" applyFont="1" applyFill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49" fontId="7" fillId="2" borderId="24" xfId="6" applyNumberFormat="1" applyFont="1" applyFill="1" applyBorder="1" applyAlignment="1">
      <alignment horizontal="left" vertical="center" wrapText="1"/>
    </xf>
    <xf numFmtId="49" fontId="5" fillId="2" borderId="26" xfId="6" applyNumberFormat="1" applyFont="1" applyFill="1" applyBorder="1" applyAlignment="1">
      <alignment horizontal="left" vertical="center" wrapText="1"/>
    </xf>
    <xf numFmtId="2" fontId="7" fillId="2" borderId="17" xfId="0" applyNumberFormat="1" applyFont="1" applyFill="1" applyBorder="1" applyAlignment="1">
      <alignment horizontal="center" vertical="center"/>
    </xf>
    <xf numFmtId="49" fontId="7" fillId="2" borderId="1" xfId="6" applyNumberFormat="1" applyFont="1" applyFill="1" applyBorder="1" applyAlignment="1">
      <alignment horizontal="left" vertical="center" wrapText="1"/>
    </xf>
    <xf numFmtId="49" fontId="5" fillId="2" borderId="9" xfId="6" applyNumberFormat="1" applyFont="1" applyFill="1" applyBorder="1" applyAlignment="1">
      <alignment horizontal="left" vertical="center" wrapText="1"/>
    </xf>
    <xf numFmtId="4" fontId="7" fillId="2" borderId="21" xfId="0" applyNumberFormat="1" applyFont="1" applyFill="1" applyBorder="1" applyAlignment="1">
      <alignment horizontal="center" vertical="center"/>
    </xf>
    <xf numFmtId="4" fontId="7" fillId="2" borderId="22" xfId="0" applyNumberFormat="1" applyFont="1" applyFill="1" applyBorder="1" applyAlignment="1">
      <alignment horizontal="center" vertical="center" wrapText="1"/>
    </xf>
    <xf numFmtId="4" fontId="5" fillId="2" borderId="19" xfId="0" applyNumberFormat="1" applyFont="1" applyFill="1" applyBorder="1" applyAlignment="1">
      <alignment horizontal="center" vertical="center" wrapText="1"/>
    </xf>
    <xf numFmtId="4" fontId="7" fillId="2" borderId="19" xfId="0" applyNumberFormat="1" applyFont="1" applyFill="1" applyBorder="1" applyAlignment="1">
      <alignment horizontal="center" vertical="center" wrapText="1"/>
    </xf>
    <xf numFmtId="4" fontId="7" fillId="2" borderId="23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2" fontId="7" fillId="2" borderId="30" xfId="0" applyNumberFormat="1" applyFont="1" applyFill="1" applyBorder="1" applyAlignment="1">
      <alignment horizontal="center" vertical="center" wrapText="1"/>
    </xf>
    <xf numFmtId="2" fontId="7" fillId="2" borderId="11" xfId="0" applyNumberFormat="1" applyFont="1" applyFill="1" applyBorder="1" applyAlignment="1">
      <alignment horizontal="center" vertical="center" wrapText="1"/>
    </xf>
    <xf numFmtId="2" fontId="5" fillId="2" borderId="12" xfId="0" applyNumberFormat="1" applyFont="1" applyFill="1" applyBorder="1" applyAlignment="1">
      <alignment horizontal="center" vertical="center" wrapText="1"/>
    </xf>
    <xf numFmtId="2" fontId="7" fillId="2" borderId="12" xfId="0" applyNumberFormat="1" applyFont="1" applyFill="1" applyBorder="1" applyAlignment="1">
      <alignment horizontal="center" vertical="center" wrapText="1"/>
    </xf>
    <xf numFmtId="2" fontId="7" fillId="2" borderId="13" xfId="0" applyNumberFormat="1" applyFont="1" applyFill="1" applyBorder="1" applyAlignment="1">
      <alignment horizontal="center" vertical="center" wrapText="1"/>
    </xf>
    <xf numFmtId="2" fontId="7" fillId="2" borderId="14" xfId="0" applyNumberFormat="1" applyFont="1" applyFill="1" applyBorder="1" applyAlignment="1">
      <alignment horizontal="center" vertical="center" wrapText="1"/>
    </xf>
    <xf numFmtId="2" fontId="7" fillId="2" borderId="15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7" fillId="2" borderId="9" xfId="0" applyNumberFormat="1" applyFont="1" applyFill="1" applyBorder="1" applyAlignment="1">
      <alignment horizontal="center" vertical="center" wrapText="1"/>
    </xf>
    <xf numFmtId="2" fontId="7" fillId="2" borderId="16" xfId="0" applyNumberFormat="1" applyFont="1" applyFill="1" applyBorder="1" applyAlignment="1">
      <alignment horizontal="center" vertical="center" wrapText="1"/>
    </xf>
    <xf numFmtId="2" fontId="7" fillId="2" borderId="32" xfId="0" applyNumberFormat="1" applyFont="1" applyFill="1" applyBorder="1" applyAlignment="1">
      <alignment horizontal="center" vertical="center" wrapText="1"/>
    </xf>
    <xf numFmtId="2" fontId="7" fillId="2" borderId="22" xfId="0" applyNumberFormat="1" applyFont="1" applyFill="1" applyBorder="1" applyAlignment="1">
      <alignment horizontal="center" vertical="center" wrapText="1"/>
    </xf>
    <xf numFmtId="2" fontId="5" fillId="2" borderId="19" xfId="0" applyNumberFormat="1" applyFont="1" applyFill="1" applyBorder="1" applyAlignment="1">
      <alignment horizontal="center" vertical="center" wrapText="1"/>
    </xf>
    <xf numFmtId="2" fontId="7" fillId="2" borderId="19" xfId="0" applyNumberFormat="1" applyFont="1" applyFill="1" applyBorder="1" applyAlignment="1">
      <alignment horizontal="center" vertical="center" wrapText="1"/>
    </xf>
    <xf numFmtId="2" fontId="7" fillId="2" borderId="20" xfId="0" applyNumberFormat="1" applyFont="1" applyFill="1" applyBorder="1" applyAlignment="1">
      <alignment horizontal="center" vertical="center" wrapText="1"/>
    </xf>
    <xf numFmtId="2" fontId="7" fillId="2" borderId="23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10" fillId="2" borderId="16" xfId="0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 wrapText="1"/>
    </xf>
    <xf numFmtId="4" fontId="7" fillId="2" borderId="31" xfId="0" applyNumberFormat="1" applyFont="1" applyFill="1" applyBorder="1" applyAlignment="1">
      <alignment horizontal="center" vertical="center"/>
    </xf>
    <xf numFmtId="4" fontId="7" fillId="2" borderId="32" xfId="0" applyNumberFormat="1" applyFont="1" applyFill="1" applyBorder="1" applyAlignment="1">
      <alignment horizontal="center" vertical="center"/>
    </xf>
    <xf numFmtId="4" fontId="7" fillId="2" borderId="30" xfId="0" applyNumberFormat="1" applyFont="1" applyFill="1" applyBorder="1" applyAlignment="1">
      <alignment horizontal="center" vertical="center"/>
    </xf>
    <xf numFmtId="4" fontId="10" fillId="2" borderId="15" xfId="0" applyNumberFormat="1" applyFont="1" applyFill="1" applyBorder="1" applyAlignment="1">
      <alignment horizontal="center" vertical="center"/>
    </xf>
    <xf numFmtId="4" fontId="10" fillId="2" borderId="16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4" fontId="10" fillId="2" borderId="15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10" fillId="2" borderId="22" xfId="0" applyNumberFormat="1" applyFont="1" applyFill="1" applyBorder="1" applyAlignment="1">
      <alignment horizontal="center" vertical="center"/>
    </xf>
    <xf numFmtId="4" fontId="8" fillId="2" borderId="19" xfId="0" applyNumberFormat="1" applyFont="1" applyFill="1" applyBorder="1" applyAlignment="1">
      <alignment horizontal="center" vertical="center"/>
    </xf>
    <xf numFmtId="4" fontId="10" fillId="2" borderId="19" xfId="0" applyNumberFormat="1" applyFont="1" applyFill="1" applyBorder="1" applyAlignment="1">
      <alignment horizontal="center" vertical="center"/>
    </xf>
    <xf numFmtId="4" fontId="10" fillId="2" borderId="23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right" vertical="center"/>
    </xf>
    <xf numFmtId="4" fontId="17" fillId="2" borderId="0" xfId="0" applyNumberFormat="1" applyFont="1" applyFill="1" applyAlignment="1">
      <alignment horizontal="center" vertical="center"/>
    </xf>
    <xf numFmtId="4" fontId="17" fillId="2" borderId="0" xfId="0" applyNumberFormat="1" applyFont="1" applyFill="1" applyAlignment="1">
      <alignment horizontal="right" vertical="center"/>
    </xf>
    <xf numFmtId="4" fontId="18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4" fontId="1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vertical="center"/>
    </xf>
    <xf numFmtId="49" fontId="7" fillId="2" borderId="2" xfId="0" applyNumberFormat="1" applyFont="1" applyFill="1" applyBorder="1" applyAlignment="1">
      <alignment vertical="center"/>
    </xf>
    <xf numFmtId="49" fontId="7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" fontId="15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9" fontId="5" fillId="2" borderId="9" xfId="0" applyNumberFormat="1" applyFont="1" applyFill="1" applyBorder="1" applyAlignment="1">
      <alignment horizontal="right" vertical="center" wrapText="1"/>
    </xf>
    <xf numFmtId="49" fontId="5" fillId="2" borderId="35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right" vertical="center"/>
    </xf>
    <xf numFmtId="0" fontId="7" fillId="2" borderId="35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0" fontId="10" fillId="2" borderId="35" xfId="0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 vertical="center"/>
    </xf>
    <xf numFmtId="4" fontId="5" fillId="2" borderId="12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4" fontId="10" fillId="2" borderId="30" xfId="0" applyNumberFormat="1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4" fontId="10" fillId="2" borderId="11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35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right" vertical="center"/>
    </xf>
    <xf numFmtId="0" fontId="5" fillId="2" borderId="35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7">
    <cellStyle name="Įprastas 2" xfId="1" xr:uid="{00000000-0005-0000-0000-000000000000}"/>
    <cellStyle name="Įprastas 2 2" xfId="3" xr:uid="{B4911C5E-77B5-4838-8FD5-43FFFBCE2DC5}"/>
    <cellStyle name="Įprastas 2 3" xfId="5" xr:uid="{28ADF3FB-0FBB-4546-898A-D4C6E00284BE}"/>
    <cellStyle name="Įprastas 3" xfId="2" xr:uid="{421569E0-D0A6-4C95-9809-895F57E13BEA}"/>
    <cellStyle name="Įprastas 4" xfId="4" xr:uid="{6D98B3B9-CED4-4B9C-AC1E-02962600F890}"/>
    <cellStyle name="Normal" xfId="0" builtinId="0"/>
    <cellStyle name="Normal 2" xfId="6" xr:uid="{629787F6-2A3B-45EC-B458-D1548E187911}"/>
  </cellStyles>
  <dxfs count="2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91C50-503C-4700-A94A-2F09A7F8DAFE}">
  <sheetPr>
    <pageSetUpPr autoPageBreaks="0" fitToPage="1"/>
  </sheetPr>
  <dimension ref="A1:Y233"/>
  <sheetViews>
    <sheetView tabSelected="1" zoomScale="80" zoomScaleNormal="80" workbookViewId="0">
      <pane ySplit="5" topLeftCell="A6" activePane="bottomLeft" state="frozen"/>
      <selection pane="bottomLeft" activeCell="B2" sqref="B2:V2"/>
    </sheetView>
  </sheetViews>
  <sheetFormatPr defaultColWidth="9.28515625" defaultRowHeight="15.75" x14ac:dyDescent="0.25"/>
  <cols>
    <col min="1" max="1" width="6.7109375" style="1" customWidth="1"/>
    <col min="2" max="2" width="9.28515625" style="177" customWidth="1"/>
    <col min="3" max="3" width="48.28515625" style="6" customWidth="1"/>
    <col min="4" max="4" width="15.7109375" style="1" customWidth="1"/>
    <col min="5" max="5" width="17.28515625" style="6" customWidth="1"/>
    <col min="6" max="6" width="29.28515625" style="6" customWidth="1"/>
    <col min="7" max="7" width="11.42578125" style="1" customWidth="1"/>
    <col min="8" max="8" width="13.28515625" style="1" customWidth="1"/>
    <col min="9" max="9" width="14" style="1" customWidth="1"/>
    <col min="10" max="10" width="13.42578125" style="1" customWidth="1"/>
    <col min="11" max="11" width="11.7109375" style="1" customWidth="1"/>
    <col min="12" max="12" width="13.42578125" style="7" customWidth="1"/>
    <col min="13" max="13" width="11.5703125" style="1" customWidth="1"/>
    <col min="14" max="14" width="13.28515625" style="1" customWidth="1"/>
    <col min="15" max="15" width="11.7109375" style="1" customWidth="1"/>
    <col min="16" max="16" width="13.28515625" style="7" customWidth="1"/>
    <col min="17" max="17" width="12.28515625" style="1" customWidth="1"/>
    <col min="18" max="18" width="13.28515625" style="1" customWidth="1"/>
    <col min="19" max="19" width="11.7109375" style="1" customWidth="1"/>
    <col min="20" max="20" width="12.7109375" style="7" customWidth="1"/>
    <col min="21" max="21" width="12.28515625" style="1" customWidth="1"/>
    <col min="22" max="22" width="13.28515625" style="1" customWidth="1"/>
    <col min="23" max="23" width="12.140625" style="6" customWidth="1"/>
    <col min="24" max="16384" width="9.28515625" style="6"/>
  </cols>
  <sheetData>
    <row r="1" spans="1:23" ht="66.400000000000006" customHeight="1" x14ac:dyDescent="0.25">
      <c r="B1" s="2"/>
      <c r="C1" s="3"/>
      <c r="D1" s="3"/>
      <c r="E1" s="3"/>
      <c r="F1" s="3"/>
      <c r="G1" s="3"/>
      <c r="H1" s="3"/>
      <c r="I1" s="3"/>
      <c r="J1" s="4"/>
      <c r="K1" s="4"/>
      <c r="L1" s="5"/>
      <c r="M1" s="4"/>
      <c r="N1" s="4"/>
      <c r="O1" s="4"/>
      <c r="P1" s="5"/>
      <c r="Q1" s="4"/>
      <c r="R1" s="4"/>
      <c r="S1" s="4"/>
      <c r="T1" s="227" t="s">
        <v>670</v>
      </c>
      <c r="U1" s="227"/>
      <c r="V1" s="227"/>
    </row>
    <row r="2" spans="1:23" ht="16.5" thickBot="1" x14ac:dyDescent="0.3">
      <c r="B2" s="228" t="s">
        <v>0</v>
      </c>
      <c r="C2" s="228"/>
      <c r="D2" s="228"/>
      <c r="E2" s="228"/>
      <c r="F2" s="228"/>
      <c r="G2" s="228"/>
      <c r="H2" s="228"/>
      <c r="I2" s="228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</row>
    <row r="3" spans="1:23" ht="71.25" customHeight="1" x14ac:dyDescent="0.25">
      <c r="A3" s="230" t="s">
        <v>1</v>
      </c>
      <c r="B3" s="231" t="s">
        <v>2</v>
      </c>
      <c r="C3" s="230" t="s">
        <v>3</v>
      </c>
      <c r="D3" s="230" t="s">
        <v>4</v>
      </c>
      <c r="E3" s="230" t="s">
        <v>5</v>
      </c>
      <c r="F3" s="230" t="s">
        <v>6</v>
      </c>
      <c r="G3" s="230" t="s">
        <v>7</v>
      </c>
      <c r="H3" s="230"/>
      <c r="I3" s="232" t="s">
        <v>8</v>
      </c>
      <c r="J3" s="218" t="s">
        <v>9</v>
      </c>
      <c r="K3" s="220" t="s">
        <v>10</v>
      </c>
      <c r="L3" s="221"/>
      <c r="M3" s="221"/>
      <c r="N3" s="222"/>
      <c r="O3" s="220" t="s">
        <v>11</v>
      </c>
      <c r="P3" s="221"/>
      <c r="Q3" s="221"/>
      <c r="R3" s="222"/>
      <c r="S3" s="220" t="s">
        <v>12</v>
      </c>
      <c r="T3" s="221"/>
      <c r="U3" s="221"/>
      <c r="V3" s="222"/>
    </row>
    <row r="4" spans="1:23" ht="63" x14ac:dyDescent="0.25">
      <c r="A4" s="230"/>
      <c r="B4" s="231"/>
      <c r="C4" s="230"/>
      <c r="D4" s="230"/>
      <c r="E4" s="230"/>
      <c r="F4" s="230"/>
      <c r="G4" s="8" t="s">
        <v>13</v>
      </c>
      <c r="H4" s="8" t="s">
        <v>14</v>
      </c>
      <c r="I4" s="232"/>
      <c r="J4" s="219"/>
      <c r="K4" s="11" t="s">
        <v>15</v>
      </c>
      <c r="L4" s="12" t="s">
        <v>16</v>
      </c>
      <c r="M4" s="8" t="s">
        <v>17</v>
      </c>
      <c r="N4" s="10" t="s">
        <v>18</v>
      </c>
      <c r="O4" s="11" t="s">
        <v>15</v>
      </c>
      <c r="P4" s="12" t="s">
        <v>13</v>
      </c>
      <c r="Q4" s="8" t="s">
        <v>17</v>
      </c>
      <c r="R4" s="10" t="s">
        <v>19</v>
      </c>
      <c r="S4" s="11" t="s">
        <v>15</v>
      </c>
      <c r="T4" s="12" t="s">
        <v>13</v>
      </c>
      <c r="U4" s="8" t="s">
        <v>17</v>
      </c>
      <c r="V4" s="10" t="s">
        <v>18</v>
      </c>
    </row>
    <row r="5" spans="1:23" ht="16.5" thickBot="1" x14ac:dyDescent="0.3">
      <c r="A5" s="13">
        <v>1</v>
      </c>
      <c r="B5" s="9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14">
        <v>11</v>
      </c>
      <c r="K5" s="15">
        <v>12</v>
      </c>
      <c r="L5" s="16">
        <v>13</v>
      </c>
      <c r="M5" s="17">
        <v>14</v>
      </c>
      <c r="N5" s="18">
        <v>15</v>
      </c>
      <c r="O5" s="15">
        <v>16</v>
      </c>
      <c r="P5" s="16">
        <v>17</v>
      </c>
      <c r="Q5" s="17">
        <v>18</v>
      </c>
      <c r="R5" s="18">
        <v>19</v>
      </c>
      <c r="S5" s="15">
        <v>20</v>
      </c>
      <c r="T5" s="16">
        <v>21</v>
      </c>
      <c r="U5" s="17">
        <v>22</v>
      </c>
      <c r="V5" s="18">
        <v>23</v>
      </c>
    </row>
    <row r="6" spans="1:23" ht="15.75" customHeight="1" x14ac:dyDescent="0.25">
      <c r="A6" s="8">
        <v>1</v>
      </c>
      <c r="B6" s="223" t="s">
        <v>20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</row>
    <row r="7" spans="1:23" ht="16.5" thickBot="1" x14ac:dyDescent="0.3">
      <c r="A7" s="13">
        <v>2</v>
      </c>
      <c r="B7" s="225" t="s">
        <v>21</v>
      </c>
      <c r="C7" s="225"/>
      <c r="D7" s="225"/>
      <c r="E7" s="225"/>
      <c r="F7" s="225"/>
      <c r="G7" s="225"/>
      <c r="H7" s="225"/>
      <c r="I7" s="225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</row>
    <row r="8" spans="1:23" ht="47.25" x14ac:dyDescent="0.25">
      <c r="A8" s="8">
        <v>3</v>
      </c>
      <c r="B8" s="19" t="s">
        <v>22</v>
      </c>
      <c r="C8" s="20" t="s">
        <v>23</v>
      </c>
      <c r="D8" s="8" t="s">
        <v>24</v>
      </c>
      <c r="E8" s="20" t="s">
        <v>25</v>
      </c>
      <c r="F8" s="20" t="s">
        <v>26</v>
      </c>
      <c r="G8" s="21">
        <v>1329.45</v>
      </c>
      <c r="H8" s="21">
        <v>351.96</v>
      </c>
      <c r="I8" s="21">
        <f t="shared" ref="I8:I38" si="0">G8+L8+P8+T8</f>
        <v>1449.45</v>
      </c>
      <c r="J8" s="22">
        <f>SUM(K8,O8,S8)</f>
        <v>143</v>
      </c>
      <c r="K8" s="23">
        <f>SUM(L8,M8,N8)</f>
        <v>143</v>
      </c>
      <c r="L8" s="24">
        <v>120</v>
      </c>
      <c r="M8" s="25">
        <v>11</v>
      </c>
      <c r="N8" s="26">
        <v>12</v>
      </c>
      <c r="O8" s="23"/>
      <c r="P8" s="27"/>
      <c r="Q8" s="25"/>
      <c r="R8" s="26"/>
      <c r="S8" s="23"/>
      <c r="T8" s="27"/>
      <c r="U8" s="25"/>
      <c r="V8" s="26"/>
      <c r="W8" s="28"/>
    </row>
    <row r="9" spans="1:23" ht="78.75" x14ac:dyDescent="0.25">
      <c r="A9" s="8">
        <v>4</v>
      </c>
      <c r="B9" s="19" t="s">
        <v>27</v>
      </c>
      <c r="C9" s="20" t="s">
        <v>28</v>
      </c>
      <c r="D9" s="8" t="s">
        <v>29</v>
      </c>
      <c r="E9" s="20" t="s">
        <v>30</v>
      </c>
      <c r="F9" s="20" t="s">
        <v>31</v>
      </c>
      <c r="G9" s="29">
        <v>373.91</v>
      </c>
      <c r="H9" s="29"/>
      <c r="I9" s="21">
        <f t="shared" si="0"/>
        <v>409.91</v>
      </c>
      <c r="J9" s="30">
        <f t="shared" ref="J9:J67" si="1">SUM(K9,O9,S9)</f>
        <v>36</v>
      </c>
      <c r="K9" s="31">
        <f>SUM(L9,M9,N9)</f>
        <v>36</v>
      </c>
      <c r="L9" s="32">
        <v>36</v>
      </c>
      <c r="M9" s="21"/>
      <c r="N9" s="33"/>
      <c r="O9" s="31"/>
      <c r="P9" s="34"/>
      <c r="Q9" s="21"/>
      <c r="R9" s="33"/>
      <c r="S9" s="31"/>
      <c r="T9" s="34"/>
      <c r="U9" s="21"/>
      <c r="V9" s="33"/>
      <c r="W9" s="28"/>
    </row>
    <row r="10" spans="1:23" ht="47.25" x14ac:dyDescent="0.25">
      <c r="A10" s="13">
        <v>5</v>
      </c>
      <c r="B10" s="19" t="s">
        <v>32</v>
      </c>
      <c r="C10" s="20" t="s">
        <v>34</v>
      </c>
      <c r="D10" s="8" t="s">
        <v>35</v>
      </c>
      <c r="E10" s="20" t="s">
        <v>36</v>
      </c>
      <c r="F10" s="20" t="s">
        <v>37</v>
      </c>
      <c r="G10" s="29">
        <v>201.98</v>
      </c>
      <c r="H10" s="29">
        <v>90.75</v>
      </c>
      <c r="I10" s="21">
        <f t="shared" si="0"/>
        <v>215.78</v>
      </c>
      <c r="J10" s="30">
        <f t="shared" si="1"/>
        <v>20</v>
      </c>
      <c r="K10" s="35">
        <f t="shared" ref="K10:K19" si="2">SUM(L10,M10,N10)</f>
        <v>20</v>
      </c>
      <c r="L10" s="36">
        <v>13.8</v>
      </c>
      <c r="M10" s="29">
        <v>6.2</v>
      </c>
      <c r="N10" s="37"/>
      <c r="O10" s="35"/>
      <c r="P10" s="34"/>
      <c r="Q10" s="29"/>
      <c r="R10" s="37"/>
      <c r="S10" s="35"/>
      <c r="T10" s="34"/>
      <c r="U10" s="29"/>
      <c r="V10" s="37"/>
      <c r="W10" s="28"/>
    </row>
    <row r="11" spans="1:23" ht="78.75" x14ac:dyDescent="0.25">
      <c r="A11" s="8">
        <v>6</v>
      </c>
      <c r="B11" s="19" t="s">
        <v>33</v>
      </c>
      <c r="C11" s="20" t="s">
        <v>39</v>
      </c>
      <c r="D11" s="8" t="s">
        <v>40</v>
      </c>
      <c r="E11" s="20" t="s">
        <v>41</v>
      </c>
      <c r="F11" s="20" t="s">
        <v>42</v>
      </c>
      <c r="G11" s="29">
        <v>242.09</v>
      </c>
      <c r="H11" s="29">
        <v>147.74</v>
      </c>
      <c r="I11" s="21">
        <f t="shared" si="0"/>
        <v>392.27</v>
      </c>
      <c r="J11" s="30">
        <f t="shared" si="1"/>
        <v>210.23000000000002</v>
      </c>
      <c r="K11" s="35">
        <f t="shared" si="2"/>
        <v>110.66</v>
      </c>
      <c r="L11" s="36">
        <v>80.48</v>
      </c>
      <c r="M11" s="29">
        <v>30.18</v>
      </c>
      <c r="N11" s="37"/>
      <c r="O11" s="35">
        <f>SUM(P11,Q11,R11)</f>
        <v>99.570000000000007</v>
      </c>
      <c r="P11" s="34">
        <v>69.7</v>
      </c>
      <c r="Q11" s="29">
        <v>29.87</v>
      </c>
      <c r="R11" s="37"/>
      <c r="S11" s="35"/>
      <c r="T11" s="34"/>
      <c r="U11" s="29"/>
      <c r="V11" s="37"/>
      <c r="W11" s="28"/>
    </row>
    <row r="12" spans="1:23" ht="63" x14ac:dyDescent="0.25">
      <c r="A12" s="8">
        <v>7</v>
      </c>
      <c r="B12" s="19" t="s">
        <v>38</v>
      </c>
      <c r="C12" s="20" t="s">
        <v>44</v>
      </c>
      <c r="D12" s="8" t="s">
        <v>45</v>
      </c>
      <c r="E12" s="20" t="s">
        <v>46</v>
      </c>
      <c r="F12" s="20" t="s">
        <v>47</v>
      </c>
      <c r="G12" s="29">
        <v>299.97000000000003</v>
      </c>
      <c r="H12" s="29">
        <v>87.95</v>
      </c>
      <c r="I12" s="21">
        <f t="shared" si="0"/>
        <v>500</v>
      </c>
      <c r="J12" s="30">
        <f t="shared" si="1"/>
        <v>293.90999999999997</v>
      </c>
      <c r="K12" s="35">
        <f t="shared" si="2"/>
        <v>146.95999999999998</v>
      </c>
      <c r="L12" s="36">
        <v>100.02</v>
      </c>
      <c r="M12" s="29">
        <v>46.94</v>
      </c>
      <c r="N12" s="37"/>
      <c r="O12" s="35">
        <f>SUM(P12,Q12,R12)</f>
        <v>146.94999999999999</v>
      </c>
      <c r="P12" s="34">
        <v>100.01</v>
      </c>
      <c r="Q12" s="29">
        <v>46.94</v>
      </c>
      <c r="R12" s="37"/>
      <c r="S12" s="35"/>
      <c r="T12" s="34"/>
      <c r="U12" s="29"/>
      <c r="V12" s="37"/>
    </row>
    <row r="13" spans="1:23" ht="78.75" x14ac:dyDescent="0.25">
      <c r="A13" s="13">
        <v>8</v>
      </c>
      <c r="B13" s="19" t="s">
        <v>43</v>
      </c>
      <c r="C13" s="20" t="s">
        <v>49</v>
      </c>
      <c r="D13" s="8" t="s">
        <v>50</v>
      </c>
      <c r="E13" s="20" t="s">
        <v>51</v>
      </c>
      <c r="F13" s="20" t="s">
        <v>52</v>
      </c>
      <c r="G13" s="29"/>
      <c r="H13" s="29"/>
      <c r="I13" s="21">
        <f t="shared" si="0"/>
        <v>200.48000000000002</v>
      </c>
      <c r="J13" s="30">
        <f t="shared" si="1"/>
        <v>334.14</v>
      </c>
      <c r="K13" s="35"/>
      <c r="L13" s="36"/>
      <c r="M13" s="29"/>
      <c r="N13" s="37"/>
      <c r="O13" s="35">
        <f>SUM(P13,Q13,R13)</f>
        <v>167.47</v>
      </c>
      <c r="P13" s="34">
        <v>100.48</v>
      </c>
      <c r="Q13" s="29"/>
      <c r="R13" s="37">
        <v>66.989999999999995</v>
      </c>
      <c r="S13" s="35">
        <f>SUM(T13,U13,V13)</f>
        <v>166.67000000000002</v>
      </c>
      <c r="T13" s="34">
        <v>100</v>
      </c>
      <c r="U13" s="29"/>
      <c r="V13" s="37">
        <v>66.67</v>
      </c>
    </row>
    <row r="14" spans="1:23" ht="92.25" customHeight="1" x14ac:dyDescent="0.25">
      <c r="A14" s="8">
        <v>9</v>
      </c>
      <c r="B14" s="19" t="s">
        <v>48</v>
      </c>
      <c r="C14" s="20" t="s">
        <v>49</v>
      </c>
      <c r="D14" s="8" t="s">
        <v>50</v>
      </c>
      <c r="E14" s="20" t="s">
        <v>51</v>
      </c>
      <c r="F14" s="38" t="s">
        <v>54</v>
      </c>
      <c r="G14" s="29">
        <v>115.01</v>
      </c>
      <c r="H14" s="29">
        <v>88.81</v>
      </c>
      <c r="I14" s="21">
        <f t="shared" si="0"/>
        <v>133.22</v>
      </c>
      <c r="J14" s="30">
        <f t="shared" si="1"/>
        <v>18.21</v>
      </c>
      <c r="K14" s="35">
        <f t="shared" si="2"/>
        <v>18.21</v>
      </c>
      <c r="L14" s="36">
        <v>18.21</v>
      </c>
      <c r="M14" s="39"/>
      <c r="N14" s="40"/>
      <c r="O14" s="35"/>
      <c r="P14" s="34"/>
      <c r="Q14" s="29"/>
      <c r="R14" s="37"/>
      <c r="S14" s="35"/>
      <c r="T14" s="34"/>
      <c r="U14" s="29"/>
      <c r="V14" s="40"/>
    </row>
    <row r="15" spans="1:23" ht="47.25" x14ac:dyDescent="0.25">
      <c r="A15" s="8">
        <v>10</v>
      </c>
      <c r="B15" s="19" t="s">
        <v>53</v>
      </c>
      <c r="C15" s="20" t="s">
        <v>56</v>
      </c>
      <c r="D15" s="8" t="s">
        <v>57</v>
      </c>
      <c r="E15" s="20" t="s">
        <v>58</v>
      </c>
      <c r="F15" s="20" t="s">
        <v>59</v>
      </c>
      <c r="G15" s="29">
        <v>264.3</v>
      </c>
      <c r="H15" s="29"/>
      <c r="I15" s="21">
        <f t="shared" si="0"/>
        <v>300.49</v>
      </c>
      <c r="J15" s="30">
        <f t="shared" si="1"/>
        <v>36.19</v>
      </c>
      <c r="K15" s="35">
        <f t="shared" si="2"/>
        <v>36.19</v>
      </c>
      <c r="L15" s="36">
        <v>36.19</v>
      </c>
      <c r="M15" s="29"/>
      <c r="N15" s="37"/>
      <c r="O15" s="35"/>
      <c r="P15" s="34"/>
      <c r="Q15" s="29"/>
      <c r="R15" s="37"/>
      <c r="S15" s="35"/>
      <c r="T15" s="34"/>
      <c r="U15" s="29"/>
      <c r="V15" s="37"/>
    </row>
    <row r="16" spans="1:23" ht="47.25" x14ac:dyDescent="0.25">
      <c r="A16" s="13">
        <v>11</v>
      </c>
      <c r="B16" s="19" t="s">
        <v>55</v>
      </c>
      <c r="C16" s="20" t="s">
        <v>61</v>
      </c>
      <c r="D16" s="8" t="s">
        <v>62</v>
      </c>
      <c r="E16" s="20" t="s">
        <v>63</v>
      </c>
      <c r="F16" s="20" t="s">
        <v>64</v>
      </c>
      <c r="G16" s="29">
        <v>93.06</v>
      </c>
      <c r="H16" s="29">
        <v>40.25</v>
      </c>
      <c r="I16" s="21">
        <f t="shared" si="0"/>
        <v>133.30000000000001</v>
      </c>
      <c r="J16" s="30">
        <f t="shared" si="1"/>
        <v>60.36</v>
      </c>
      <c r="K16" s="35">
        <f>SUM(L16,M16,N16)</f>
        <v>60.36</v>
      </c>
      <c r="L16" s="36">
        <v>40.24</v>
      </c>
      <c r="M16" s="29">
        <v>20.12</v>
      </c>
      <c r="N16" s="37"/>
      <c r="O16" s="35"/>
      <c r="P16" s="34"/>
      <c r="Q16" s="29"/>
      <c r="R16" s="37"/>
      <c r="S16" s="35"/>
      <c r="T16" s="34"/>
      <c r="U16" s="29"/>
      <c r="V16" s="37"/>
    </row>
    <row r="17" spans="1:22" ht="47.25" x14ac:dyDescent="0.25">
      <c r="A17" s="8">
        <v>12</v>
      </c>
      <c r="B17" s="19" t="s">
        <v>60</v>
      </c>
      <c r="C17" s="20" t="s">
        <v>66</v>
      </c>
      <c r="D17" s="8" t="s">
        <v>67</v>
      </c>
      <c r="E17" s="20" t="s">
        <v>68</v>
      </c>
      <c r="F17" s="20" t="s">
        <v>69</v>
      </c>
      <c r="G17" s="29"/>
      <c r="H17" s="29"/>
      <c r="I17" s="21">
        <f t="shared" si="0"/>
        <v>142.35</v>
      </c>
      <c r="J17" s="30">
        <f t="shared" si="1"/>
        <v>203.36</v>
      </c>
      <c r="K17" s="35"/>
      <c r="L17" s="36"/>
      <c r="M17" s="29"/>
      <c r="N17" s="37"/>
      <c r="O17" s="35">
        <f>SUM(P17,Q17,R17)</f>
        <v>100</v>
      </c>
      <c r="P17" s="34">
        <v>70</v>
      </c>
      <c r="Q17" s="29">
        <v>30</v>
      </c>
      <c r="R17" s="37"/>
      <c r="S17" s="35">
        <f>SUM(T17,U17,V17)</f>
        <v>103.36</v>
      </c>
      <c r="T17" s="34">
        <v>72.349999999999994</v>
      </c>
      <c r="U17" s="29">
        <v>31.01</v>
      </c>
      <c r="V17" s="37"/>
    </row>
    <row r="18" spans="1:22" ht="63" x14ac:dyDescent="0.25">
      <c r="A18" s="8">
        <v>13</v>
      </c>
      <c r="B18" s="19" t="s">
        <v>65</v>
      </c>
      <c r="C18" s="20" t="s">
        <v>71</v>
      </c>
      <c r="D18" s="8" t="s">
        <v>72</v>
      </c>
      <c r="E18" s="20" t="s">
        <v>73</v>
      </c>
      <c r="F18" s="20" t="s">
        <v>74</v>
      </c>
      <c r="G18" s="29">
        <v>37</v>
      </c>
      <c r="H18" s="29">
        <v>24.36</v>
      </c>
      <c r="I18" s="21">
        <f t="shared" si="0"/>
        <v>200.63</v>
      </c>
      <c r="J18" s="30">
        <f t="shared" si="1"/>
        <v>273.02</v>
      </c>
      <c r="K18" s="35">
        <f t="shared" si="2"/>
        <v>139.69</v>
      </c>
      <c r="L18" s="36">
        <v>83.63</v>
      </c>
      <c r="M18" s="29">
        <v>56.06</v>
      </c>
      <c r="N18" s="37"/>
      <c r="O18" s="35">
        <f>SUM(P18,Q18,R18)</f>
        <v>133.32999999999998</v>
      </c>
      <c r="P18" s="34">
        <v>80</v>
      </c>
      <c r="Q18" s="29">
        <v>53.33</v>
      </c>
      <c r="R18" s="37"/>
      <c r="S18" s="35"/>
      <c r="T18" s="34"/>
      <c r="U18" s="29"/>
      <c r="V18" s="37"/>
    </row>
    <row r="19" spans="1:22" ht="63" x14ac:dyDescent="0.25">
      <c r="A19" s="13">
        <v>14</v>
      </c>
      <c r="B19" s="19" t="s">
        <v>70</v>
      </c>
      <c r="C19" s="20" t="s">
        <v>76</v>
      </c>
      <c r="D19" s="8" t="s">
        <v>77</v>
      </c>
      <c r="E19" s="20" t="s">
        <v>78</v>
      </c>
      <c r="F19" s="20" t="s">
        <v>79</v>
      </c>
      <c r="G19" s="29">
        <v>70.27</v>
      </c>
      <c r="H19" s="29">
        <v>12.48</v>
      </c>
      <c r="I19" s="21">
        <f t="shared" si="0"/>
        <v>71.47</v>
      </c>
      <c r="J19" s="30">
        <f t="shared" si="1"/>
        <v>36.370000000000005</v>
      </c>
      <c r="K19" s="35">
        <f t="shared" si="2"/>
        <v>36.370000000000005</v>
      </c>
      <c r="L19" s="36">
        <v>1.2</v>
      </c>
      <c r="M19" s="29">
        <v>35.17</v>
      </c>
      <c r="N19" s="37"/>
      <c r="O19" s="35"/>
      <c r="P19" s="34"/>
      <c r="Q19" s="29"/>
      <c r="R19" s="37"/>
      <c r="S19" s="35"/>
      <c r="T19" s="34"/>
      <c r="U19" s="29"/>
      <c r="V19" s="37"/>
    </row>
    <row r="20" spans="1:22" ht="47.25" x14ac:dyDescent="0.25">
      <c r="A20" s="8">
        <v>15</v>
      </c>
      <c r="B20" s="19" t="s">
        <v>75</v>
      </c>
      <c r="C20" s="20" t="s">
        <v>81</v>
      </c>
      <c r="D20" s="8" t="s">
        <v>82</v>
      </c>
      <c r="E20" s="20" t="s">
        <v>83</v>
      </c>
      <c r="F20" s="20" t="s">
        <v>84</v>
      </c>
      <c r="G20" s="29">
        <v>169.94</v>
      </c>
      <c r="H20" s="29">
        <v>13.35</v>
      </c>
      <c r="I20" s="21">
        <f t="shared" si="0"/>
        <v>181.57</v>
      </c>
      <c r="J20" s="30">
        <f t="shared" si="1"/>
        <v>13.71</v>
      </c>
      <c r="K20" s="35">
        <f>SUM(L20,M20,N20)</f>
        <v>13.71</v>
      </c>
      <c r="L20" s="36">
        <v>11.63</v>
      </c>
      <c r="M20" s="29">
        <v>2.08</v>
      </c>
      <c r="N20" s="37"/>
      <c r="O20" s="35"/>
      <c r="P20" s="34"/>
      <c r="Q20" s="29"/>
      <c r="R20" s="37"/>
      <c r="S20" s="35"/>
      <c r="T20" s="34"/>
      <c r="U20" s="29"/>
      <c r="V20" s="37"/>
    </row>
    <row r="21" spans="1:22" ht="78.75" x14ac:dyDescent="0.25">
      <c r="A21" s="8">
        <v>16</v>
      </c>
      <c r="B21" s="19" t="s">
        <v>80</v>
      </c>
      <c r="C21" s="20" t="s">
        <v>86</v>
      </c>
      <c r="D21" s="8" t="s">
        <v>87</v>
      </c>
      <c r="E21" s="41" t="s">
        <v>88</v>
      </c>
      <c r="F21" s="41" t="s">
        <v>89</v>
      </c>
      <c r="G21" s="29">
        <v>85</v>
      </c>
      <c r="H21" s="29">
        <v>5</v>
      </c>
      <c r="I21" s="21">
        <f t="shared" si="0"/>
        <v>310.12</v>
      </c>
      <c r="J21" s="30">
        <f t="shared" si="1"/>
        <v>235.12</v>
      </c>
      <c r="K21" s="35">
        <f>SUM(L21:N21)</f>
        <v>105</v>
      </c>
      <c r="L21" s="36">
        <v>100</v>
      </c>
      <c r="M21" s="29">
        <v>5</v>
      </c>
      <c r="N21" s="37"/>
      <c r="O21" s="35">
        <f>SUM(P21,Q21,R21)</f>
        <v>130.12</v>
      </c>
      <c r="P21" s="34">
        <v>125.12</v>
      </c>
      <c r="Q21" s="29">
        <v>5</v>
      </c>
      <c r="R21" s="37"/>
      <c r="S21" s="35"/>
      <c r="T21" s="34"/>
      <c r="U21" s="29"/>
      <c r="V21" s="37"/>
    </row>
    <row r="22" spans="1:22" ht="110.25" x14ac:dyDescent="0.25">
      <c r="A22" s="13">
        <v>17</v>
      </c>
      <c r="B22" s="19" t="s">
        <v>85</v>
      </c>
      <c r="C22" s="20" t="s">
        <v>86</v>
      </c>
      <c r="D22" s="8" t="s">
        <v>87</v>
      </c>
      <c r="E22" s="41" t="s">
        <v>91</v>
      </c>
      <c r="F22" s="20" t="s">
        <v>92</v>
      </c>
      <c r="G22" s="29">
        <v>20</v>
      </c>
      <c r="H22" s="29">
        <v>4.5</v>
      </c>
      <c r="I22" s="21">
        <f t="shared" si="0"/>
        <v>155.02000000000001</v>
      </c>
      <c r="J22" s="30">
        <f t="shared" si="1"/>
        <v>147.86000000000001</v>
      </c>
      <c r="K22" s="35">
        <f>SUM(L22:N22)</f>
        <v>58.980000000000004</v>
      </c>
      <c r="L22" s="36">
        <v>55.02</v>
      </c>
      <c r="M22" s="29">
        <v>3.96</v>
      </c>
      <c r="N22" s="37"/>
      <c r="O22" s="35"/>
      <c r="P22" s="34"/>
      <c r="Q22" s="29"/>
      <c r="R22" s="37"/>
      <c r="S22" s="35">
        <f>SUM(T22,U22,V22)</f>
        <v>88.88</v>
      </c>
      <c r="T22" s="34">
        <v>80</v>
      </c>
      <c r="U22" s="29">
        <v>8.8800000000000008</v>
      </c>
      <c r="V22" s="37"/>
    </row>
    <row r="23" spans="1:22" ht="78.75" x14ac:dyDescent="0.25">
      <c r="A23" s="8">
        <v>18</v>
      </c>
      <c r="B23" s="19" t="s">
        <v>90</v>
      </c>
      <c r="C23" s="20" t="s">
        <v>94</v>
      </c>
      <c r="D23" s="8" t="s">
        <v>95</v>
      </c>
      <c r="E23" s="41" t="s">
        <v>91</v>
      </c>
      <c r="F23" s="42" t="s">
        <v>96</v>
      </c>
      <c r="G23" s="29">
        <v>33.64</v>
      </c>
      <c r="H23" s="29">
        <v>6.37</v>
      </c>
      <c r="I23" s="21">
        <f t="shared" si="0"/>
        <v>273.64</v>
      </c>
      <c r="J23" s="30">
        <f t="shared" si="1"/>
        <v>285.24</v>
      </c>
      <c r="K23" s="35">
        <f>SUM(L23:N23)</f>
        <v>95.08</v>
      </c>
      <c r="L23" s="34">
        <v>80</v>
      </c>
      <c r="M23" s="29">
        <v>15.08</v>
      </c>
      <c r="N23" s="37"/>
      <c r="O23" s="35">
        <f t="shared" ref="O23:O30" si="3">SUM(P23,Q23,R23)</f>
        <v>95.08</v>
      </c>
      <c r="P23" s="34">
        <v>80</v>
      </c>
      <c r="Q23" s="29">
        <v>15.08</v>
      </c>
      <c r="R23" s="37"/>
      <c r="S23" s="35">
        <f>SUM(T23,U23,V23)</f>
        <v>95.08</v>
      </c>
      <c r="T23" s="34">
        <v>80</v>
      </c>
      <c r="U23" s="29">
        <v>15.08</v>
      </c>
      <c r="V23" s="37"/>
    </row>
    <row r="24" spans="1:22" ht="63" x14ac:dyDescent="0.25">
      <c r="A24" s="8">
        <v>19</v>
      </c>
      <c r="B24" s="19" t="s">
        <v>93</v>
      </c>
      <c r="C24" s="41" t="s">
        <v>98</v>
      </c>
      <c r="D24" s="8" t="s">
        <v>99</v>
      </c>
      <c r="E24" s="41" t="s">
        <v>100</v>
      </c>
      <c r="F24" s="41" t="s">
        <v>101</v>
      </c>
      <c r="G24" s="29"/>
      <c r="H24" s="29"/>
      <c r="I24" s="21">
        <f t="shared" si="0"/>
        <v>317.12</v>
      </c>
      <c r="J24" s="30">
        <f t="shared" si="1"/>
        <v>752.9</v>
      </c>
      <c r="K24" s="35"/>
      <c r="L24" s="36"/>
      <c r="M24" s="29"/>
      <c r="N24" s="37"/>
      <c r="O24" s="35">
        <f t="shared" si="3"/>
        <v>624.61</v>
      </c>
      <c r="P24" s="34">
        <v>229.4</v>
      </c>
      <c r="Q24" s="29">
        <v>395.21</v>
      </c>
      <c r="R24" s="37"/>
      <c r="S24" s="35">
        <f>SUM(T24,U24,V24)</f>
        <v>128.29</v>
      </c>
      <c r="T24" s="34">
        <v>87.72</v>
      </c>
      <c r="U24" s="29">
        <v>40.57</v>
      </c>
      <c r="V24" s="37"/>
    </row>
    <row r="25" spans="1:22" ht="47.25" x14ac:dyDescent="0.25">
      <c r="A25" s="13">
        <v>20</v>
      </c>
      <c r="B25" s="19" t="s">
        <v>97</v>
      </c>
      <c r="C25" s="41" t="s">
        <v>103</v>
      </c>
      <c r="D25" s="8" t="s">
        <v>104</v>
      </c>
      <c r="E25" s="41" t="s">
        <v>105</v>
      </c>
      <c r="F25" s="41" t="s">
        <v>106</v>
      </c>
      <c r="G25" s="29"/>
      <c r="H25" s="29"/>
      <c r="I25" s="21">
        <f t="shared" si="0"/>
        <v>113.21</v>
      </c>
      <c r="J25" s="30">
        <f t="shared" si="1"/>
        <v>118.21000000000001</v>
      </c>
      <c r="K25" s="35">
        <f t="shared" ref="K25:K30" si="4">SUM(L25:N25)</f>
        <v>65.95</v>
      </c>
      <c r="L25" s="36">
        <v>63.16</v>
      </c>
      <c r="M25" s="29">
        <v>2.79</v>
      </c>
      <c r="N25" s="37"/>
      <c r="O25" s="35">
        <f t="shared" si="3"/>
        <v>52.26</v>
      </c>
      <c r="P25" s="34">
        <v>50.05</v>
      </c>
      <c r="Q25" s="29">
        <v>2.21</v>
      </c>
      <c r="R25" s="37"/>
      <c r="S25" s="35"/>
      <c r="T25" s="34"/>
      <c r="U25" s="29"/>
      <c r="V25" s="37"/>
    </row>
    <row r="26" spans="1:22" ht="63" x14ac:dyDescent="0.25">
      <c r="A26" s="8">
        <v>21</v>
      </c>
      <c r="B26" s="19" t="s">
        <v>102</v>
      </c>
      <c r="C26" s="41" t="s">
        <v>108</v>
      </c>
      <c r="D26" s="8" t="s">
        <v>109</v>
      </c>
      <c r="E26" s="41" t="s">
        <v>110</v>
      </c>
      <c r="F26" s="41" t="s">
        <v>111</v>
      </c>
      <c r="G26" s="29"/>
      <c r="H26" s="29"/>
      <c r="I26" s="21">
        <f t="shared" si="0"/>
        <v>295.45</v>
      </c>
      <c r="J26" s="30">
        <f>SUM(K26,N26,S26)</f>
        <v>269.32</v>
      </c>
      <c r="K26" s="35">
        <f>SUM(L26:N26)</f>
        <v>106.38</v>
      </c>
      <c r="L26" s="34">
        <v>85.1</v>
      </c>
      <c r="M26" s="43">
        <v>21.28</v>
      </c>
      <c r="N26" s="37"/>
      <c r="O26" s="1">
        <f t="shared" si="3"/>
        <v>100</v>
      </c>
      <c r="P26" s="34">
        <v>80</v>
      </c>
      <c r="Q26" s="43">
        <v>20</v>
      </c>
      <c r="R26" s="37"/>
      <c r="S26" s="35">
        <f>SUM(T26,U26,V26)</f>
        <v>162.94</v>
      </c>
      <c r="T26" s="34">
        <v>130.35</v>
      </c>
      <c r="U26" s="43">
        <v>32.590000000000003</v>
      </c>
      <c r="V26" s="37"/>
    </row>
    <row r="27" spans="1:22" ht="78.75" x14ac:dyDescent="0.25">
      <c r="A27" s="8">
        <v>22</v>
      </c>
      <c r="B27" s="19" t="s">
        <v>107</v>
      </c>
      <c r="C27" s="41" t="s">
        <v>113</v>
      </c>
      <c r="D27" s="8" t="s">
        <v>114</v>
      </c>
      <c r="E27" s="41" t="s">
        <v>115</v>
      </c>
      <c r="F27" s="20" t="s">
        <v>116</v>
      </c>
      <c r="G27" s="29"/>
      <c r="H27" s="29"/>
      <c r="I27" s="21">
        <f t="shared" si="0"/>
        <v>196.25</v>
      </c>
      <c r="J27" s="30">
        <f t="shared" si="1"/>
        <v>237.64</v>
      </c>
      <c r="K27" s="35">
        <f t="shared" si="4"/>
        <v>85.1</v>
      </c>
      <c r="L27" s="36">
        <v>70.28</v>
      </c>
      <c r="M27" s="29">
        <v>14.82</v>
      </c>
      <c r="N27" s="37"/>
      <c r="O27" s="35">
        <f t="shared" si="3"/>
        <v>76.819999999999993</v>
      </c>
      <c r="P27" s="34">
        <v>63.44</v>
      </c>
      <c r="Q27" s="29">
        <v>13.38</v>
      </c>
      <c r="R27" s="37"/>
      <c r="S27" s="35">
        <f>SUM(T27,U27,V27)</f>
        <v>75.72</v>
      </c>
      <c r="T27" s="34">
        <v>62.53</v>
      </c>
      <c r="U27" s="29">
        <v>13.19</v>
      </c>
      <c r="V27" s="37"/>
    </row>
    <row r="28" spans="1:22" ht="47.25" x14ac:dyDescent="0.25">
      <c r="A28" s="13">
        <v>23</v>
      </c>
      <c r="B28" s="19" t="s">
        <v>112</v>
      </c>
      <c r="C28" s="41" t="s">
        <v>118</v>
      </c>
      <c r="D28" s="8" t="s">
        <v>119</v>
      </c>
      <c r="E28" s="20" t="s">
        <v>120</v>
      </c>
      <c r="F28" s="41" t="s">
        <v>121</v>
      </c>
      <c r="G28" s="29">
        <v>128.21</v>
      </c>
      <c r="H28" s="29">
        <v>162.83000000000001</v>
      </c>
      <c r="I28" s="21">
        <f t="shared" si="0"/>
        <v>312.93</v>
      </c>
      <c r="J28" s="30">
        <f t="shared" si="1"/>
        <v>419.52</v>
      </c>
      <c r="K28" s="35">
        <f t="shared" si="4"/>
        <v>209.76</v>
      </c>
      <c r="L28" s="36">
        <v>92.36</v>
      </c>
      <c r="M28" s="29">
        <v>117.4</v>
      </c>
      <c r="N28" s="37"/>
      <c r="O28" s="35">
        <f t="shared" si="3"/>
        <v>209.76</v>
      </c>
      <c r="P28" s="34">
        <v>92.36</v>
      </c>
      <c r="Q28" s="29">
        <v>117.4</v>
      </c>
      <c r="R28" s="37"/>
      <c r="S28" s="35"/>
      <c r="T28" s="34"/>
      <c r="U28" s="29"/>
      <c r="V28" s="37"/>
    </row>
    <row r="29" spans="1:22" ht="47.25" x14ac:dyDescent="0.25">
      <c r="A29" s="8">
        <v>24</v>
      </c>
      <c r="B29" s="19" t="s">
        <v>117</v>
      </c>
      <c r="C29" s="41" t="s">
        <v>123</v>
      </c>
      <c r="D29" s="8" t="s">
        <v>124</v>
      </c>
      <c r="E29" s="20" t="s">
        <v>125</v>
      </c>
      <c r="F29" s="41" t="s">
        <v>126</v>
      </c>
      <c r="G29" s="29"/>
      <c r="H29" s="29"/>
      <c r="I29" s="21">
        <f t="shared" si="0"/>
        <v>121.75999999999999</v>
      </c>
      <c r="J29" s="30">
        <f t="shared" si="1"/>
        <v>187.32999999999998</v>
      </c>
      <c r="K29" s="35">
        <f t="shared" si="4"/>
        <v>92.6</v>
      </c>
      <c r="L29" s="36">
        <v>60.19</v>
      </c>
      <c r="M29" s="29">
        <v>32.409999999999997</v>
      </c>
      <c r="N29" s="37"/>
      <c r="O29" s="35">
        <f t="shared" si="3"/>
        <v>94.72999999999999</v>
      </c>
      <c r="P29" s="36">
        <v>61.57</v>
      </c>
      <c r="Q29" s="29">
        <v>33.159999999999997</v>
      </c>
      <c r="R29" s="37"/>
      <c r="S29" s="35"/>
      <c r="T29" s="36"/>
      <c r="U29" s="29"/>
      <c r="V29" s="37"/>
    </row>
    <row r="30" spans="1:22" ht="66.75" customHeight="1" x14ac:dyDescent="0.25">
      <c r="A30" s="8">
        <v>25</v>
      </c>
      <c r="B30" s="19" t="s">
        <v>122</v>
      </c>
      <c r="C30" s="41" t="s">
        <v>128</v>
      </c>
      <c r="D30" s="8" t="s">
        <v>129</v>
      </c>
      <c r="E30" s="41" t="s">
        <v>130</v>
      </c>
      <c r="F30" s="41" t="s">
        <v>131</v>
      </c>
      <c r="G30" s="29"/>
      <c r="H30" s="29"/>
      <c r="I30" s="21">
        <f t="shared" si="0"/>
        <v>346.94</v>
      </c>
      <c r="J30" s="30">
        <f t="shared" si="1"/>
        <v>394.61</v>
      </c>
      <c r="K30" s="35">
        <f t="shared" si="4"/>
        <v>91.09</v>
      </c>
      <c r="L30" s="36">
        <v>80.09</v>
      </c>
      <c r="M30" s="29">
        <v>11</v>
      </c>
      <c r="N30" s="37"/>
      <c r="O30" s="35">
        <f t="shared" si="3"/>
        <v>102.37</v>
      </c>
      <c r="P30" s="34">
        <v>90</v>
      </c>
      <c r="Q30" s="29">
        <v>12.37</v>
      </c>
      <c r="R30" s="37"/>
      <c r="S30" s="35">
        <f>SUM(T30,U30,V30)</f>
        <v>201.15</v>
      </c>
      <c r="T30" s="34">
        <v>176.85</v>
      </c>
      <c r="U30" s="29">
        <v>24.3</v>
      </c>
      <c r="V30" s="37"/>
    </row>
    <row r="31" spans="1:22" ht="78.75" x14ac:dyDescent="0.25">
      <c r="A31" s="13">
        <v>26</v>
      </c>
      <c r="B31" s="19" t="s">
        <v>127</v>
      </c>
      <c r="C31" s="41" t="s">
        <v>133</v>
      </c>
      <c r="D31" s="8" t="s">
        <v>134</v>
      </c>
      <c r="E31" s="41" t="s">
        <v>91</v>
      </c>
      <c r="F31" s="41" t="s">
        <v>135</v>
      </c>
      <c r="G31" s="29">
        <v>96.78</v>
      </c>
      <c r="H31" s="29"/>
      <c r="I31" s="21">
        <f t="shared" si="0"/>
        <v>182.53</v>
      </c>
      <c r="J31" s="30">
        <f t="shared" si="1"/>
        <v>93.86</v>
      </c>
      <c r="K31" s="35">
        <f>SUM(L31,M31,N31)</f>
        <v>93.86</v>
      </c>
      <c r="L31" s="36">
        <v>85.75</v>
      </c>
      <c r="M31" s="29">
        <v>8.11</v>
      </c>
      <c r="N31" s="37"/>
      <c r="O31" s="35"/>
      <c r="P31" s="34"/>
      <c r="Q31" s="29"/>
      <c r="R31" s="37"/>
      <c r="S31" s="35"/>
      <c r="T31" s="34"/>
      <c r="U31" s="29"/>
      <c r="V31" s="37"/>
    </row>
    <row r="32" spans="1:22" ht="47.25" x14ac:dyDescent="0.25">
      <c r="A32" s="8">
        <v>27</v>
      </c>
      <c r="B32" s="19" t="s">
        <v>132</v>
      </c>
      <c r="C32" s="41" t="s">
        <v>137</v>
      </c>
      <c r="D32" s="8" t="s">
        <v>138</v>
      </c>
      <c r="E32" s="41" t="s">
        <v>36</v>
      </c>
      <c r="F32" s="41" t="s">
        <v>139</v>
      </c>
      <c r="G32" s="29"/>
      <c r="H32" s="29"/>
      <c r="I32" s="21">
        <f t="shared" si="0"/>
        <v>150</v>
      </c>
      <c r="J32" s="30">
        <f t="shared" si="1"/>
        <v>176.46</v>
      </c>
      <c r="K32" s="35"/>
      <c r="L32" s="44"/>
      <c r="M32" s="29"/>
      <c r="N32" s="37"/>
      <c r="O32" s="35">
        <f>SUM(P32,Q32,R32)</f>
        <v>58.82</v>
      </c>
      <c r="P32" s="34">
        <v>50</v>
      </c>
      <c r="Q32" s="29">
        <v>8.82</v>
      </c>
      <c r="R32" s="37"/>
      <c r="S32" s="35">
        <f>SUM(T32,U32,V32)</f>
        <v>117.64</v>
      </c>
      <c r="T32" s="36">
        <v>100</v>
      </c>
      <c r="U32" s="29">
        <v>17.64</v>
      </c>
      <c r="V32" s="37"/>
    </row>
    <row r="33" spans="1:22" ht="69.75" customHeight="1" x14ac:dyDescent="0.25">
      <c r="A33" s="8">
        <v>28</v>
      </c>
      <c r="B33" s="19" t="s">
        <v>136</v>
      </c>
      <c r="C33" s="41" t="s">
        <v>141</v>
      </c>
      <c r="D33" s="8" t="s">
        <v>142</v>
      </c>
      <c r="E33" s="41" t="s">
        <v>143</v>
      </c>
      <c r="F33" s="41" t="s">
        <v>144</v>
      </c>
      <c r="G33" s="29"/>
      <c r="H33" s="29"/>
      <c r="I33" s="21">
        <f t="shared" si="0"/>
        <v>477.05000000000007</v>
      </c>
      <c r="J33" s="30">
        <f t="shared" si="1"/>
        <v>596.31000000000006</v>
      </c>
      <c r="K33" s="35">
        <f t="shared" ref="K33:K61" si="5">SUM(L33:N33)</f>
        <v>271.25</v>
      </c>
      <c r="L33" s="34">
        <v>217</v>
      </c>
      <c r="M33" s="29">
        <v>54.25</v>
      </c>
      <c r="N33" s="37"/>
      <c r="O33" s="35">
        <f>SUM(P33,Q33,R33)</f>
        <v>225.10000000000002</v>
      </c>
      <c r="P33" s="34">
        <v>180.08</v>
      </c>
      <c r="Q33" s="29">
        <v>45.02</v>
      </c>
      <c r="R33" s="37"/>
      <c r="S33" s="35">
        <f>SUM(T33,U33,V33)</f>
        <v>99.96</v>
      </c>
      <c r="T33" s="34">
        <v>79.97</v>
      </c>
      <c r="U33" s="29">
        <v>19.989999999999998</v>
      </c>
      <c r="V33" s="37"/>
    </row>
    <row r="34" spans="1:22" ht="47.25" x14ac:dyDescent="0.25">
      <c r="A34" s="13">
        <v>29</v>
      </c>
      <c r="B34" s="19" t="s">
        <v>140</v>
      </c>
      <c r="C34" s="41" t="s">
        <v>146</v>
      </c>
      <c r="D34" s="8" t="s">
        <v>147</v>
      </c>
      <c r="E34" s="41" t="s">
        <v>148</v>
      </c>
      <c r="F34" s="41" t="s">
        <v>149</v>
      </c>
      <c r="G34" s="29">
        <v>70.45</v>
      </c>
      <c r="H34" s="29">
        <v>7.83</v>
      </c>
      <c r="I34" s="21">
        <f t="shared" si="0"/>
        <v>132.78</v>
      </c>
      <c r="J34" s="30">
        <f t="shared" si="1"/>
        <v>69.259999999999991</v>
      </c>
      <c r="K34" s="35">
        <f t="shared" si="5"/>
        <v>69.259999999999991</v>
      </c>
      <c r="L34" s="34">
        <v>62.33</v>
      </c>
      <c r="M34" s="29">
        <v>6.93</v>
      </c>
      <c r="N34" s="37"/>
      <c r="O34" s="35"/>
      <c r="P34" s="34"/>
      <c r="Q34" s="29"/>
      <c r="R34" s="37"/>
      <c r="S34" s="35"/>
      <c r="T34" s="34"/>
      <c r="U34" s="29"/>
      <c r="V34" s="37"/>
    </row>
    <row r="35" spans="1:22" ht="47.25" x14ac:dyDescent="0.25">
      <c r="A35" s="8">
        <v>30</v>
      </c>
      <c r="B35" s="19" t="s">
        <v>145</v>
      </c>
      <c r="C35" s="41" t="s">
        <v>153</v>
      </c>
      <c r="D35" s="8" t="s">
        <v>154</v>
      </c>
      <c r="E35" s="41" t="s">
        <v>155</v>
      </c>
      <c r="F35" s="41" t="s">
        <v>156</v>
      </c>
      <c r="G35" s="29">
        <v>139.49</v>
      </c>
      <c r="H35" s="29">
        <v>100</v>
      </c>
      <c r="I35" s="21">
        <f t="shared" si="0"/>
        <v>338.16</v>
      </c>
      <c r="J35" s="30">
        <f t="shared" si="1"/>
        <v>250.59000000000003</v>
      </c>
      <c r="K35" s="35">
        <f t="shared" si="5"/>
        <v>141.92000000000002</v>
      </c>
      <c r="L35" s="36">
        <v>90</v>
      </c>
      <c r="M35" s="29">
        <v>2.9</v>
      </c>
      <c r="N35" s="37">
        <v>49.02</v>
      </c>
      <c r="O35" s="35">
        <f>SUM(P35,Q35,R35)</f>
        <v>108.67</v>
      </c>
      <c r="P35" s="34">
        <v>108.67</v>
      </c>
      <c r="Q35" s="29"/>
      <c r="R35" s="37"/>
      <c r="S35" s="35"/>
      <c r="T35" s="34"/>
      <c r="U35" s="29"/>
      <c r="V35" s="37"/>
    </row>
    <row r="36" spans="1:22" ht="101.25" customHeight="1" x14ac:dyDescent="0.25">
      <c r="A36" s="8">
        <v>31</v>
      </c>
      <c r="B36" s="19" t="s">
        <v>150</v>
      </c>
      <c r="C36" s="41" t="s">
        <v>158</v>
      </c>
      <c r="D36" s="8" t="s">
        <v>159</v>
      </c>
      <c r="E36" s="20" t="s">
        <v>160</v>
      </c>
      <c r="F36" s="41" t="s">
        <v>161</v>
      </c>
      <c r="G36" s="29"/>
      <c r="H36" s="29"/>
      <c r="I36" s="21">
        <f t="shared" si="0"/>
        <v>338</v>
      </c>
      <c r="J36" s="30">
        <f t="shared" si="1"/>
        <v>507.97</v>
      </c>
      <c r="K36" s="35">
        <f t="shared" si="5"/>
        <v>93.18</v>
      </c>
      <c r="L36" s="36">
        <v>62</v>
      </c>
      <c r="M36" s="29"/>
      <c r="N36" s="37">
        <v>31.18</v>
      </c>
      <c r="O36" s="35">
        <f>SUM(P36,Q36,R36)</f>
        <v>141.27000000000001</v>
      </c>
      <c r="P36" s="34">
        <v>94</v>
      </c>
      <c r="Q36" s="29"/>
      <c r="R36" s="37">
        <v>47.27</v>
      </c>
      <c r="S36" s="35">
        <f>SUM(T36,U36,V36)</f>
        <v>273.52</v>
      </c>
      <c r="T36" s="34">
        <v>182</v>
      </c>
      <c r="U36" s="29"/>
      <c r="V36" s="37">
        <v>91.52</v>
      </c>
    </row>
    <row r="37" spans="1:22" ht="73.5" customHeight="1" x14ac:dyDescent="0.25">
      <c r="A37" s="13">
        <v>32</v>
      </c>
      <c r="B37" s="19" t="s">
        <v>152</v>
      </c>
      <c r="C37" s="41" t="s">
        <v>163</v>
      </c>
      <c r="D37" s="8" t="s">
        <v>164</v>
      </c>
      <c r="E37" s="41" t="s">
        <v>165</v>
      </c>
      <c r="F37" s="41" t="s">
        <v>166</v>
      </c>
      <c r="G37" s="29">
        <v>327.69</v>
      </c>
      <c r="H37" s="29">
        <v>187.99</v>
      </c>
      <c r="I37" s="21">
        <f t="shared" si="0"/>
        <v>500</v>
      </c>
      <c r="J37" s="30">
        <f t="shared" si="1"/>
        <v>234.32</v>
      </c>
      <c r="K37" s="35">
        <f t="shared" si="5"/>
        <v>159.4</v>
      </c>
      <c r="L37" s="36">
        <v>122.39</v>
      </c>
      <c r="M37" s="29">
        <v>37.01</v>
      </c>
      <c r="N37" s="37"/>
      <c r="O37" s="35"/>
      <c r="P37" s="34"/>
      <c r="Q37" s="29"/>
      <c r="R37" s="37"/>
      <c r="S37" s="35">
        <f>SUM(T37:V37)</f>
        <v>74.92</v>
      </c>
      <c r="T37" s="36">
        <v>49.92</v>
      </c>
      <c r="U37" s="29">
        <v>25</v>
      </c>
      <c r="V37" s="37"/>
    </row>
    <row r="38" spans="1:22" ht="54" customHeight="1" x14ac:dyDescent="0.25">
      <c r="A38" s="8">
        <v>33</v>
      </c>
      <c r="B38" s="19" t="s">
        <v>157</v>
      </c>
      <c r="C38" s="20" t="s">
        <v>168</v>
      </c>
      <c r="D38" s="8" t="s">
        <v>169</v>
      </c>
      <c r="E38" s="20" t="s">
        <v>170</v>
      </c>
      <c r="F38" s="20" t="s">
        <v>171</v>
      </c>
      <c r="G38" s="13">
        <v>99.13</v>
      </c>
      <c r="H38" s="13">
        <v>76.88</v>
      </c>
      <c r="I38" s="21">
        <f t="shared" si="0"/>
        <v>99.13</v>
      </c>
      <c r="J38" s="30">
        <f t="shared" si="1"/>
        <v>22.25</v>
      </c>
      <c r="K38" s="35">
        <f t="shared" si="5"/>
        <v>22.25</v>
      </c>
      <c r="L38" s="36"/>
      <c r="M38" s="29">
        <v>22.25</v>
      </c>
      <c r="N38" s="37"/>
      <c r="O38" s="35"/>
      <c r="P38" s="44"/>
      <c r="Q38" s="29"/>
      <c r="R38" s="37"/>
      <c r="S38" s="35"/>
      <c r="T38" s="36"/>
      <c r="U38" s="29"/>
      <c r="V38" s="37"/>
    </row>
    <row r="39" spans="1:22" ht="59.25" customHeight="1" x14ac:dyDescent="0.25">
      <c r="A39" s="8">
        <v>34</v>
      </c>
      <c r="B39" s="19" t="s">
        <v>162</v>
      </c>
      <c r="C39" s="20" t="s">
        <v>173</v>
      </c>
      <c r="D39" s="8" t="s">
        <v>174</v>
      </c>
      <c r="E39" s="20" t="s">
        <v>175</v>
      </c>
      <c r="F39" s="20" t="s">
        <v>176</v>
      </c>
      <c r="G39" s="13">
        <v>51.99</v>
      </c>
      <c r="H39" s="13">
        <v>13.01</v>
      </c>
      <c r="I39" s="21">
        <f t="shared" ref="I39:I66" si="6">G39+L39+P39+T39</f>
        <v>348.26</v>
      </c>
      <c r="J39" s="30">
        <f t="shared" si="1"/>
        <v>370.33</v>
      </c>
      <c r="K39" s="35">
        <f t="shared" si="5"/>
        <v>185.17</v>
      </c>
      <c r="L39" s="36">
        <v>148.13999999999999</v>
      </c>
      <c r="M39" s="29">
        <v>37.03</v>
      </c>
      <c r="N39" s="37"/>
      <c r="O39" s="35">
        <f t="shared" ref="O39:O44" si="7">SUM(P39:R39)</f>
        <v>125</v>
      </c>
      <c r="P39" s="36">
        <v>100</v>
      </c>
      <c r="Q39" s="29">
        <v>25</v>
      </c>
      <c r="R39" s="37"/>
      <c r="S39" s="35">
        <f t="shared" ref="S39:S44" si="8">SUM(T39:V39)</f>
        <v>60.160000000000004</v>
      </c>
      <c r="T39" s="36">
        <v>48.13</v>
      </c>
      <c r="U39" s="29">
        <v>12.03</v>
      </c>
      <c r="V39" s="37"/>
    </row>
    <row r="40" spans="1:22" ht="94.5" x14ac:dyDescent="0.25">
      <c r="A40" s="13">
        <v>35</v>
      </c>
      <c r="B40" s="19" t="s">
        <v>167</v>
      </c>
      <c r="C40" s="20" t="s">
        <v>178</v>
      </c>
      <c r="D40" s="8" t="s">
        <v>99</v>
      </c>
      <c r="E40" s="20" t="s">
        <v>100</v>
      </c>
      <c r="F40" s="20" t="s">
        <v>179</v>
      </c>
      <c r="G40" s="45"/>
      <c r="H40" s="45"/>
      <c r="I40" s="21">
        <f t="shared" si="6"/>
        <v>200.76000000000002</v>
      </c>
      <c r="J40" s="30">
        <f t="shared" si="1"/>
        <v>250.95000000000002</v>
      </c>
      <c r="K40" s="35"/>
      <c r="L40" s="36"/>
      <c r="M40" s="29"/>
      <c r="N40" s="37"/>
      <c r="O40" s="35">
        <f t="shared" si="7"/>
        <v>50.19</v>
      </c>
      <c r="P40" s="36">
        <v>40.15</v>
      </c>
      <c r="Q40" s="29">
        <v>10.039999999999999</v>
      </c>
      <c r="R40" s="37"/>
      <c r="S40" s="35">
        <f t="shared" si="8"/>
        <v>200.76000000000002</v>
      </c>
      <c r="T40" s="36">
        <v>160.61000000000001</v>
      </c>
      <c r="U40" s="29">
        <v>40.15</v>
      </c>
      <c r="V40" s="37"/>
    </row>
    <row r="41" spans="1:22" ht="47.25" x14ac:dyDescent="0.25">
      <c r="A41" s="8">
        <v>36</v>
      </c>
      <c r="B41" s="19" t="s">
        <v>172</v>
      </c>
      <c r="C41" s="20" t="s">
        <v>182</v>
      </c>
      <c r="D41" s="8" t="s">
        <v>183</v>
      </c>
      <c r="E41" s="20" t="s">
        <v>151</v>
      </c>
      <c r="F41" s="20" t="s">
        <v>184</v>
      </c>
      <c r="G41" s="45"/>
      <c r="H41" s="45"/>
      <c r="I41" s="21">
        <f t="shared" si="6"/>
        <v>247</v>
      </c>
      <c r="J41" s="30">
        <f t="shared" si="1"/>
        <v>249.49</v>
      </c>
      <c r="K41" s="35"/>
      <c r="L41" s="36"/>
      <c r="M41" s="29"/>
      <c r="N41" s="37"/>
      <c r="O41" s="35">
        <f t="shared" si="7"/>
        <v>49.49</v>
      </c>
      <c r="P41" s="36">
        <v>49</v>
      </c>
      <c r="Q41" s="29">
        <v>0.49</v>
      </c>
      <c r="R41" s="37"/>
      <c r="S41" s="35">
        <f t="shared" si="8"/>
        <v>200</v>
      </c>
      <c r="T41" s="36">
        <v>198</v>
      </c>
      <c r="U41" s="29">
        <v>2</v>
      </c>
      <c r="V41" s="37"/>
    </row>
    <row r="42" spans="1:22" ht="47.25" x14ac:dyDescent="0.25">
      <c r="A42" s="8">
        <v>37</v>
      </c>
      <c r="B42" s="19" t="s">
        <v>177</v>
      </c>
      <c r="C42" s="20" t="s">
        <v>186</v>
      </c>
      <c r="D42" s="8" t="s">
        <v>187</v>
      </c>
      <c r="E42" s="20" t="s">
        <v>188</v>
      </c>
      <c r="F42" s="20" t="s">
        <v>189</v>
      </c>
      <c r="G42" s="45"/>
      <c r="H42" s="45"/>
      <c r="I42" s="21">
        <f t="shared" si="6"/>
        <v>192.34</v>
      </c>
      <c r="J42" s="30">
        <f t="shared" si="1"/>
        <v>421.33000000000004</v>
      </c>
      <c r="K42" s="35">
        <f t="shared" si="5"/>
        <v>131.43</v>
      </c>
      <c r="L42" s="36">
        <v>60</v>
      </c>
      <c r="M42" s="29">
        <v>71.430000000000007</v>
      </c>
      <c r="N42" s="46"/>
      <c r="O42" s="35">
        <f t="shared" si="7"/>
        <v>131.43</v>
      </c>
      <c r="P42" s="36">
        <v>60</v>
      </c>
      <c r="Q42" s="47">
        <v>71.430000000000007</v>
      </c>
      <c r="R42" s="37"/>
      <c r="S42" s="35">
        <f t="shared" si="8"/>
        <v>158.47</v>
      </c>
      <c r="T42" s="36">
        <v>72.34</v>
      </c>
      <c r="U42" s="29">
        <v>86.13</v>
      </c>
      <c r="V42" s="46"/>
    </row>
    <row r="43" spans="1:22" ht="78.75" x14ac:dyDescent="0.25">
      <c r="A43" s="13">
        <v>38</v>
      </c>
      <c r="B43" s="19" t="s">
        <v>180</v>
      </c>
      <c r="C43" s="20" t="s">
        <v>192</v>
      </c>
      <c r="D43" s="8" t="s">
        <v>87</v>
      </c>
      <c r="E43" s="20" t="s">
        <v>193</v>
      </c>
      <c r="F43" s="20" t="s">
        <v>194</v>
      </c>
      <c r="G43" s="13">
        <v>40.86</v>
      </c>
      <c r="H43" s="13">
        <v>0.85</v>
      </c>
      <c r="I43" s="21">
        <f t="shared" si="6"/>
        <v>182.22</v>
      </c>
      <c r="J43" s="30">
        <f t="shared" si="1"/>
        <v>144.29</v>
      </c>
      <c r="K43" s="35">
        <f t="shared" si="5"/>
        <v>62.63</v>
      </c>
      <c r="L43" s="36">
        <v>61.36</v>
      </c>
      <c r="M43" s="29">
        <v>1.27</v>
      </c>
      <c r="N43" s="37"/>
      <c r="O43" s="35">
        <f t="shared" si="7"/>
        <v>51.04</v>
      </c>
      <c r="P43" s="36">
        <v>50</v>
      </c>
      <c r="Q43" s="29">
        <v>1.04</v>
      </c>
      <c r="R43" s="37"/>
      <c r="S43" s="35">
        <f t="shared" si="8"/>
        <v>30.62</v>
      </c>
      <c r="T43" s="36">
        <v>30</v>
      </c>
      <c r="U43" s="29">
        <v>0.62</v>
      </c>
      <c r="V43" s="37"/>
    </row>
    <row r="44" spans="1:22" ht="78.75" x14ac:dyDescent="0.25">
      <c r="A44" s="8">
        <v>39</v>
      </c>
      <c r="B44" s="19" t="s">
        <v>181</v>
      </c>
      <c r="C44" s="20" t="s">
        <v>196</v>
      </c>
      <c r="D44" s="8" t="s">
        <v>197</v>
      </c>
      <c r="E44" s="20" t="s">
        <v>198</v>
      </c>
      <c r="F44" s="20" t="s">
        <v>199</v>
      </c>
      <c r="G44" s="45"/>
      <c r="H44" s="45"/>
      <c r="I44" s="21">
        <f t="shared" si="6"/>
        <v>170.88299999999998</v>
      </c>
      <c r="J44" s="30">
        <f t="shared" si="1"/>
        <v>222.16300000000001</v>
      </c>
      <c r="K44" s="35"/>
      <c r="L44" s="36"/>
      <c r="M44" s="29"/>
      <c r="N44" s="37"/>
      <c r="O44" s="35">
        <f t="shared" si="7"/>
        <v>84.393000000000001</v>
      </c>
      <c r="P44" s="36">
        <v>64.912999999999997</v>
      </c>
      <c r="Q44" s="29">
        <v>19.48</v>
      </c>
      <c r="R44" s="37"/>
      <c r="S44" s="35">
        <f t="shared" si="8"/>
        <v>137.77000000000001</v>
      </c>
      <c r="T44" s="36">
        <v>105.97</v>
      </c>
      <c r="U44" s="29">
        <v>31.8</v>
      </c>
      <c r="V44" s="37"/>
    </row>
    <row r="45" spans="1:22" ht="94.5" x14ac:dyDescent="0.25">
      <c r="A45" s="8">
        <v>40</v>
      </c>
      <c r="B45" s="19" t="s">
        <v>185</v>
      </c>
      <c r="C45" s="20" t="s">
        <v>201</v>
      </c>
      <c r="D45" s="8" t="s">
        <v>202</v>
      </c>
      <c r="E45" s="20" t="s">
        <v>203</v>
      </c>
      <c r="F45" s="20" t="s">
        <v>204</v>
      </c>
      <c r="G45" s="45"/>
      <c r="H45" s="45"/>
      <c r="I45" s="21">
        <f t="shared" si="6"/>
        <v>53</v>
      </c>
      <c r="J45" s="30">
        <f t="shared" si="1"/>
        <v>99.83</v>
      </c>
      <c r="K45" s="35">
        <f t="shared" si="5"/>
        <v>99.83</v>
      </c>
      <c r="L45" s="36">
        <v>53</v>
      </c>
      <c r="M45" s="29">
        <v>46.83</v>
      </c>
      <c r="N45" s="37"/>
      <c r="O45" s="35"/>
      <c r="P45" s="36"/>
      <c r="Q45" s="29"/>
      <c r="R45" s="37"/>
      <c r="S45" s="35"/>
      <c r="T45" s="36"/>
      <c r="U45" s="29"/>
      <c r="V45" s="37"/>
    </row>
    <row r="46" spans="1:22" ht="63" x14ac:dyDescent="0.25">
      <c r="A46" s="13">
        <v>41</v>
      </c>
      <c r="B46" s="19" t="s">
        <v>190</v>
      </c>
      <c r="C46" s="20" t="s">
        <v>206</v>
      </c>
      <c r="D46" s="8" t="s">
        <v>207</v>
      </c>
      <c r="E46" s="20" t="s">
        <v>208</v>
      </c>
      <c r="F46" s="20" t="s">
        <v>209</v>
      </c>
      <c r="G46" s="45"/>
      <c r="H46" s="45"/>
      <c r="I46" s="21">
        <f t="shared" si="6"/>
        <v>31.27</v>
      </c>
      <c r="J46" s="30">
        <f t="shared" si="1"/>
        <v>44.14</v>
      </c>
      <c r="K46" s="35">
        <f t="shared" si="5"/>
        <v>44.14</v>
      </c>
      <c r="L46" s="36">
        <v>31.27</v>
      </c>
      <c r="M46" s="29">
        <v>12.87</v>
      </c>
      <c r="N46" s="37"/>
      <c r="O46" s="35"/>
      <c r="P46" s="36"/>
      <c r="Q46" s="29"/>
      <c r="R46" s="37"/>
      <c r="S46" s="35"/>
      <c r="T46" s="36"/>
      <c r="U46" s="29"/>
      <c r="V46" s="37"/>
    </row>
    <row r="47" spans="1:22" ht="63" x14ac:dyDescent="0.25">
      <c r="A47" s="8">
        <v>42</v>
      </c>
      <c r="B47" s="19" t="s">
        <v>191</v>
      </c>
      <c r="C47" s="20" t="s">
        <v>211</v>
      </c>
      <c r="D47" s="8" t="s">
        <v>212</v>
      </c>
      <c r="E47" s="20" t="s">
        <v>213</v>
      </c>
      <c r="F47" s="20" t="s">
        <v>214</v>
      </c>
      <c r="G47" s="45"/>
      <c r="H47" s="45"/>
      <c r="I47" s="21">
        <f t="shared" si="6"/>
        <v>397.06</v>
      </c>
      <c r="J47" s="30">
        <f t="shared" si="1"/>
        <v>397.06</v>
      </c>
      <c r="K47" s="35">
        <f t="shared" si="5"/>
        <v>238.53</v>
      </c>
      <c r="L47" s="36">
        <v>238.53</v>
      </c>
      <c r="M47" s="29"/>
      <c r="N47" s="37"/>
      <c r="O47" s="35">
        <f>SUM(P47:R47)</f>
        <v>158.53</v>
      </c>
      <c r="P47" s="36">
        <v>158.53</v>
      </c>
      <c r="Q47" s="29"/>
      <c r="R47" s="37"/>
      <c r="S47" s="35"/>
      <c r="T47" s="36"/>
      <c r="U47" s="29"/>
      <c r="V47" s="37"/>
    </row>
    <row r="48" spans="1:22" ht="47.25" x14ac:dyDescent="0.25">
      <c r="A48" s="8">
        <v>43</v>
      </c>
      <c r="B48" s="19" t="s">
        <v>195</v>
      </c>
      <c r="C48" s="20" t="s">
        <v>216</v>
      </c>
      <c r="D48" s="8" t="s">
        <v>217</v>
      </c>
      <c r="E48" s="20" t="s">
        <v>218</v>
      </c>
      <c r="F48" s="20" t="s">
        <v>64</v>
      </c>
      <c r="G48" s="13">
        <v>42.37</v>
      </c>
      <c r="H48" s="13">
        <v>42.37</v>
      </c>
      <c r="I48" s="21">
        <f t="shared" si="6"/>
        <v>77.5</v>
      </c>
      <c r="J48" s="30">
        <f t="shared" si="1"/>
        <v>70.260000000000005</v>
      </c>
      <c r="K48" s="35">
        <f t="shared" si="5"/>
        <v>70.260000000000005</v>
      </c>
      <c r="L48" s="36">
        <v>35.130000000000003</v>
      </c>
      <c r="M48" s="29">
        <v>35.130000000000003</v>
      </c>
      <c r="N48" s="37"/>
      <c r="O48" s="35"/>
      <c r="P48" s="36"/>
      <c r="Q48" s="29"/>
      <c r="R48" s="37"/>
      <c r="S48" s="35"/>
      <c r="T48" s="36"/>
      <c r="U48" s="29"/>
      <c r="V48" s="37"/>
    </row>
    <row r="49" spans="1:23" ht="63" x14ac:dyDescent="0.25">
      <c r="A49" s="13">
        <v>44</v>
      </c>
      <c r="B49" s="19" t="s">
        <v>200</v>
      </c>
      <c r="C49" s="20" t="s">
        <v>220</v>
      </c>
      <c r="D49" s="8" t="s">
        <v>221</v>
      </c>
      <c r="E49" s="20" t="s">
        <v>222</v>
      </c>
      <c r="F49" s="20" t="s">
        <v>223</v>
      </c>
      <c r="G49" s="45"/>
      <c r="H49" s="45"/>
      <c r="I49" s="21">
        <f t="shared" si="6"/>
        <v>230</v>
      </c>
      <c r="J49" s="30">
        <f t="shared" si="1"/>
        <v>287.5</v>
      </c>
      <c r="K49" s="35"/>
      <c r="L49" s="36"/>
      <c r="M49" s="29"/>
      <c r="N49" s="37"/>
      <c r="O49" s="35">
        <f>SUM(P49:R49)</f>
        <v>62.5</v>
      </c>
      <c r="P49" s="36">
        <v>50</v>
      </c>
      <c r="Q49" s="29">
        <v>12.5</v>
      </c>
      <c r="R49" s="37"/>
      <c r="S49" s="35">
        <f>SUM(T49:V49)</f>
        <v>225</v>
      </c>
      <c r="T49" s="36">
        <v>180</v>
      </c>
      <c r="U49" s="29">
        <v>45</v>
      </c>
      <c r="V49" s="37"/>
    </row>
    <row r="50" spans="1:23" ht="47.25" x14ac:dyDescent="0.25">
      <c r="A50" s="8">
        <v>45</v>
      </c>
      <c r="B50" s="19" t="s">
        <v>205</v>
      </c>
      <c r="C50" s="20" t="s">
        <v>225</v>
      </c>
      <c r="D50" s="8" t="s">
        <v>226</v>
      </c>
      <c r="E50" s="20" t="s">
        <v>227</v>
      </c>
      <c r="F50" s="20" t="s">
        <v>26</v>
      </c>
      <c r="G50" s="45"/>
      <c r="H50" s="45"/>
      <c r="I50" s="21">
        <f t="shared" si="6"/>
        <v>89.960000000000008</v>
      </c>
      <c r="J50" s="30">
        <f t="shared" si="1"/>
        <v>128.51000000000002</v>
      </c>
      <c r="K50" s="35">
        <f t="shared" si="5"/>
        <v>85.710000000000008</v>
      </c>
      <c r="L50" s="36">
        <v>60</v>
      </c>
      <c r="M50" s="29">
        <v>2.57</v>
      </c>
      <c r="N50" s="37">
        <v>23.14</v>
      </c>
      <c r="O50" s="35">
        <f>SUM(P50:R50)</f>
        <v>42.800000000000004</v>
      </c>
      <c r="P50" s="36">
        <v>29.96</v>
      </c>
      <c r="Q50" s="29">
        <v>1.28</v>
      </c>
      <c r="R50" s="37">
        <v>11.56</v>
      </c>
      <c r="S50" s="35"/>
      <c r="T50" s="36"/>
      <c r="U50" s="29"/>
      <c r="V50" s="37"/>
    </row>
    <row r="51" spans="1:23" ht="78.75" x14ac:dyDescent="0.25">
      <c r="A51" s="8">
        <v>46</v>
      </c>
      <c r="B51" s="19" t="s">
        <v>210</v>
      </c>
      <c r="C51" s="20" t="s">
        <v>229</v>
      </c>
      <c r="D51" s="8" t="s">
        <v>230</v>
      </c>
      <c r="E51" s="20" t="s">
        <v>231</v>
      </c>
      <c r="F51" s="20" t="s">
        <v>232</v>
      </c>
      <c r="G51" s="45"/>
      <c r="H51" s="45"/>
      <c r="I51" s="21">
        <f t="shared" si="6"/>
        <v>185.24</v>
      </c>
      <c r="J51" s="30">
        <f t="shared" si="1"/>
        <v>231.56</v>
      </c>
      <c r="K51" s="48"/>
      <c r="L51" s="49"/>
      <c r="M51" s="29"/>
      <c r="N51" s="37"/>
      <c r="O51" s="35">
        <f>SUM(P51:R51)</f>
        <v>115.78</v>
      </c>
      <c r="P51" s="36">
        <v>92.62</v>
      </c>
      <c r="Q51" s="29">
        <v>23.16</v>
      </c>
      <c r="R51" s="37"/>
      <c r="S51" s="50">
        <f>SUM(T51:V51)</f>
        <v>115.78</v>
      </c>
      <c r="T51" s="36">
        <v>92.62</v>
      </c>
      <c r="U51" s="29">
        <v>23.16</v>
      </c>
      <c r="V51" s="37"/>
      <c r="W51" s="51"/>
    </row>
    <row r="52" spans="1:23" ht="47.25" x14ac:dyDescent="0.25">
      <c r="A52" s="13">
        <v>47</v>
      </c>
      <c r="B52" s="19" t="s">
        <v>215</v>
      </c>
      <c r="C52" s="52" t="s">
        <v>234</v>
      </c>
      <c r="D52" s="8" t="s">
        <v>235</v>
      </c>
      <c r="E52" s="53" t="s">
        <v>236</v>
      </c>
      <c r="F52" s="54" t="s">
        <v>64</v>
      </c>
      <c r="G52" s="45"/>
      <c r="H52" s="45"/>
      <c r="I52" s="21">
        <f t="shared" si="6"/>
        <v>114.88</v>
      </c>
      <c r="J52" s="30">
        <f t="shared" si="1"/>
        <v>229.76</v>
      </c>
      <c r="K52" s="35">
        <f t="shared" si="5"/>
        <v>114.88</v>
      </c>
      <c r="L52" s="49">
        <v>57.44</v>
      </c>
      <c r="M52" s="55">
        <v>57.44</v>
      </c>
      <c r="N52" s="56"/>
      <c r="O52" s="35">
        <f>SUM(P52:R52)</f>
        <v>114.88</v>
      </c>
      <c r="P52" s="49">
        <v>57.44</v>
      </c>
      <c r="Q52" s="55">
        <v>57.44</v>
      </c>
      <c r="R52" s="57"/>
      <c r="S52" s="50"/>
      <c r="T52" s="49"/>
      <c r="U52" s="58"/>
      <c r="V52" s="57"/>
    </row>
    <row r="53" spans="1:23" ht="47.25" x14ac:dyDescent="0.25">
      <c r="A53" s="8">
        <v>48</v>
      </c>
      <c r="B53" s="19" t="s">
        <v>219</v>
      </c>
      <c r="C53" s="52" t="s">
        <v>238</v>
      </c>
      <c r="D53" s="8" t="s">
        <v>239</v>
      </c>
      <c r="E53" s="59" t="s">
        <v>240</v>
      </c>
      <c r="F53" s="60" t="s">
        <v>64</v>
      </c>
      <c r="G53" s="45"/>
      <c r="H53" s="45"/>
      <c r="I53" s="21">
        <f t="shared" si="6"/>
        <v>163.82999999999998</v>
      </c>
      <c r="J53" s="30">
        <f t="shared" si="1"/>
        <v>327.65999999999997</v>
      </c>
      <c r="K53" s="35"/>
      <c r="L53" s="49"/>
      <c r="M53" s="55"/>
      <c r="N53" s="57"/>
      <c r="O53" s="35">
        <f t="shared" ref="O53" si="9">SUM(P53:R53)</f>
        <v>100</v>
      </c>
      <c r="P53" s="49">
        <v>50</v>
      </c>
      <c r="Q53" s="55"/>
      <c r="R53" s="57">
        <v>50</v>
      </c>
      <c r="S53" s="35">
        <f>SUM(T53:V53)</f>
        <v>227.66</v>
      </c>
      <c r="T53" s="49">
        <v>113.83</v>
      </c>
      <c r="U53" s="55"/>
      <c r="V53" s="57">
        <v>113.83</v>
      </c>
    </row>
    <row r="54" spans="1:23" ht="126" x14ac:dyDescent="0.25">
      <c r="A54" s="8">
        <v>49</v>
      </c>
      <c r="B54" s="19" t="s">
        <v>224</v>
      </c>
      <c r="C54" s="52" t="s">
        <v>118</v>
      </c>
      <c r="D54" s="8" t="s">
        <v>187</v>
      </c>
      <c r="E54" s="61" t="s">
        <v>120</v>
      </c>
      <c r="F54" s="60" t="s">
        <v>242</v>
      </c>
      <c r="G54" s="45"/>
      <c r="H54" s="45"/>
      <c r="I54" s="21">
        <f t="shared" si="6"/>
        <v>37.47</v>
      </c>
      <c r="J54" s="30">
        <f t="shared" si="1"/>
        <v>112.35</v>
      </c>
      <c r="K54" s="35"/>
      <c r="L54" s="49"/>
      <c r="M54" s="55"/>
      <c r="N54" s="56"/>
      <c r="O54" s="35"/>
      <c r="P54" s="49"/>
      <c r="Q54" s="55"/>
      <c r="R54" s="57"/>
      <c r="S54" s="35">
        <f t="shared" ref="S54:S55" si="10">SUM(T54:V54)</f>
        <v>112.35</v>
      </c>
      <c r="T54" s="49">
        <v>37.47</v>
      </c>
      <c r="U54" s="55">
        <v>2.25</v>
      </c>
      <c r="V54" s="37">
        <v>72.63</v>
      </c>
    </row>
    <row r="55" spans="1:23" ht="63" x14ac:dyDescent="0.25">
      <c r="A55" s="13">
        <v>50</v>
      </c>
      <c r="B55" s="19" t="s">
        <v>228</v>
      </c>
      <c r="C55" s="52" t="s">
        <v>244</v>
      </c>
      <c r="D55" s="8" t="s">
        <v>245</v>
      </c>
      <c r="E55" s="61" t="s">
        <v>246</v>
      </c>
      <c r="F55" s="60" t="s">
        <v>247</v>
      </c>
      <c r="G55" s="45"/>
      <c r="H55" s="45"/>
      <c r="I55" s="21">
        <f t="shared" si="6"/>
        <v>157.94</v>
      </c>
      <c r="J55" s="30">
        <f t="shared" si="1"/>
        <v>203.31</v>
      </c>
      <c r="K55" s="35">
        <f t="shared" si="5"/>
        <v>60.99</v>
      </c>
      <c r="L55" s="49">
        <v>47.38</v>
      </c>
      <c r="M55" s="55">
        <v>13.61</v>
      </c>
      <c r="N55" s="56"/>
      <c r="O55" s="35">
        <f t="shared" ref="O55" si="11">SUM(P55:R55)</f>
        <v>71.16</v>
      </c>
      <c r="P55" s="49">
        <v>55.28</v>
      </c>
      <c r="Q55" s="55">
        <v>15.88</v>
      </c>
      <c r="R55" s="57"/>
      <c r="S55" s="35">
        <f t="shared" si="10"/>
        <v>71.16</v>
      </c>
      <c r="T55" s="49">
        <v>55.28</v>
      </c>
      <c r="U55" s="55">
        <v>15.88</v>
      </c>
      <c r="V55" s="57"/>
    </row>
    <row r="56" spans="1:23" ht="47.25" x14ac:dyDescent="0.25">
      <c r="A56" s="8">
        <v>51</v>
      </c>
      <c r="B56" s="19" t="s">
        <v>233</v>
      </c>
      <c r="C56" s="52" t="s">
        <v>249</v>
      </c>
      <c r="D56" s="8" t="s">
        <v>250</v>
      </c>
      <c r="E56" s="59" t="s">
        <v>251</v>
      </c>
      <c r="F56" s="60" t="s">
        <v>69</v>
      </c>
      <c r="G56" s="45"/>
      <c r="H56" s="45"/>
      <c r="I56" s="21">
        <f t="shared" si="6"/>
        <v>24.26</v>
      </c>
      <c r="J56" s="30">
        <f t="shared" si="1"/>
        <v>64.260000000000005</v>
      </c>
      <c r="K56" s="48">
        <f t="shared" si="5"/>
        <v>64.260000000000005</v>
      </c>
      <c r="L56" s="49">
        <v>24.26</v>
      </c>
      <c r="M56" s="55">
        <v>40</v>
      </c>
      <c r="N56" s="56"/>
      <c r="O56" s="48"/>
      <c r="P56" s="49"/>
      <c r="Q56" s="55"/>
      <c r="R56" s="57"/>
      <c r="S56" s="48"/>
      <c r="T56" s="49"/>
      <c r="U56" s="55"/>
      <c r="V56" s="57"/>
    </row>
    <row r="57" spans="1:23" ht="94.5" x14ac:dyDescent="0.25">
      <c r="A57" s="8">
        <v>52</v>
      </c>
      <c r="B57" s="19" t="s">
        <v>237</v>
      </c>
      <c r="C57" s="52" t="s">
        <v>98</v>
      </c>
      <c r="D57" s="8" t="s">
        <v>253</v>
      </c>
      <c r="E57" s="59" t="s">
        <v>100</v>
      </c>
      <c r="F57" s="62" t="s">
        <v>254</v>
      </c>
      <c r="G57" s="45"/>
      <c r="H57" s="45"/>
      <c r="I57" s="21">
        <f t="shared" si="6"/>
        <v>32.369999999999997</v>
      </c>
      <c r="J57" s="30">
        <f t="shared" si="1"/>
        <v>53.949999999999996</v>
      </c>
      <c r="K57" s="48"/>
      <c r="L57" s="63"/>
      <c r="M57" s="64"/>
      <c r="N57" s="56"/>
      <c r="O57" s="48"/>
      <c r="P57" s="63"/>
      <c r="Q57" s="64"/>
      <c r="R57" s="57"/>
      <c r="S57" s="48">
        <f t="shared" ref="S57" si="12">SUM(T57:V57)</f>
        <v>53.949999999999996</v>
      </c>
      <c r="T57" s="63">
        <v>32.369999999999997</v>
      </c>
      <c r="U57" s="64">
        <v>21.58</v>
      </c>
      <c r="V57" s="57"/>
    </row>
    <row r="58" spans="1:23" ht="47.25" x14ac:dyDescent="0.25">
      <c r="A58" s="13">
        <v>53</v>
      </c>
      <c r="B58" s="19" t="s">
        <v>241</v>
      </c>
      <c r="C58" s="52" t="s">
        <v>256</v>
      </c>
      <c r="D58" s="8" t="s">
        <v>257</v>
      </c>
      <c r="E58" s="59" t="s">
        <v>258</v>
      </c>
      <c r="F58" s="62" t="s">
        <v>259</v>
      </c>
      <c r="G58" s="45"/>
      <c r="H58" s="45"/>
      <c r="I58" s="21">
        <f t="shared" si="6"/>
        <v>40.33</v>
      </c>
      <c r="J58" s="30">
        <f t="shared" si="1"/>
        <v>50.41</v>
      </c>
      <c r="K58" s="48">
        <f t="shared" si="5"/>
        <v>50.41</v>
      </c>
      <c r="L58" s="63">
        <v>40.33</v>
      </c>
      <c r="M58" s="64">
        <v>10.08</v>
      </c>
      <c r="N58" s="56"/>
      <c r="O58" s="48"/>
      <c r="P58" s="49"/>
      <c r="Q58" s="55"/>
      <c r="R58" s="57"/>
      <c r="S58" s="65"/>
      <c r="T58" s="49"/>
      <c r="U58" s="55"/>
      <c r="V58" s="57"/>
    </row>
    <row r="59" spans="1:23" ht="63" x14ac:dyDescent="0.25">
      <c r="A59" s="8">
        <v>54</v>
      </c>
      <c r="B59" s="19" t="s">
        <v>243</v>
      </c>
      <c r="C59" s="52" t="s">
        <v>261</v>
      </c>
      <c r="D59" s="8" t="s">
        <v>262</v>
      </c>
      <c r="E59" s="53" t="s">
        <v>263</v>
      </c>
      <c r="F59" s="66" t="s">
        <v>264</v>
      </c>
      <c r="G59" s="45"/>
      <c r="H59" s="45"/>
      <c r="I59" s="21">
        <f t="shared" si="6"/>
        <v>133.38</v>
      </c>
      <c r="J59" s="30">
        <f t="shared" si="1"/>
        <v>222.3</v>
      </c>
      <c r="K59" s="48"/>
      <c r="L59" s="49"/>
      <c r="M59" s="55"/>
      <c r="N59" s="56"/>
      <c r="O59" s="48">
        <f t="shared" ref="O59:O61" si="13">SUM(P59:R59)</f>
        <v>111.15</v>
      </c>
      <c r="P59" s="49">
        <v>66.69</v>
      </c>
      <c r="Q59" s="55">
        <v>44.46</v>
      </c>
      <c r="R59" s="57"/>
      <c r="S59" s="48">
        <f t="shared" ref="S59:S66" si="14">SUM(T59:V59)</f>
        <v>111.15</v>
      </c>
      <c r="T59" s="49">
        <v>66.69</v>
      </c>
      <c r="U59" s="55">
        <v>44.46</v>
      </c>
      <c r="V59" s="57"/>
    </row>
    <row r="60" spans="1:23" ht="47.25" x14ac:dyDescent="0.25">
      <c r="A60" s="8">
        <v>55</v>
      </c>
      <c r="B60" s="19" t="s">
        <v>248</v>
      </c>
      <c r="C60" s="52" t="s">
        <v>266</v>
      </c>
      <c r="D60" s="8" t="s">
        <v>267</v>
      </c>
      <c r="E60" s="59" t="s">
        <v>268</v>
      </c>
      <c r="F60" s="62" t="s">
        <v>269</v>
      </c>
      <c r="G60" s="45"/>
      <c r="H60" s="45"/>
      <c r="I60" s="21">
        <f t="shared" si="6"/>
        <v>166.55</v>
      </c>
      <c r="J60" s="30">
        <f t="shared" si="1"/>
        <v>234.57999999999998</v>
      </c>
      <c r="K60" s="48"/>
      <c r="L60" s="63"/>
      <c r="M60" s="64"/>
      <c r="N60" s="56"/>
      <c r="O60" s="48">
        <f t="shared" si="13"/>
        <v>96.38000000000001</v>
      </c>
      <c r="P60" s="63">
        <v>68.430000000000007</v>
      </c>
      <c r="Q60" s="64">
        <v>27.95</v>
      </c>
      <c r="R60" s="57"/>
      <c r="S60" s="48">
        <f t="shared" si="14"/>
        <v>138.19999999999999</v>
      </c>
      <c r="T60" s="49">
        <v>98.12</v>
      </c>
      <c r="U60" s="55">
        <v>40.08</v>
      </c>
      <c r="V60" s="57"/>
    </row>
    <row r="61" spans="1:23" ht="78.75" x14ac:dyDescent="0.25">
      <c r="A61" s="13">
        <v>56</v>
      </c>
      <c r="B61" s="19" t="s">
        <v>252</v>
      </c>
      <c r="C61" s="52" t="s">
        <v>271</v>
      </c>
      <c r="D61" s="8" t="s">
        <v>272</v>
      </c>
      <c r="E61" s="53" t="s">
        <v>273</v>
      </c>
      <c r="F61" s="66" t="s">
        <v>274</v>
      </c>
      <c r="G61" s="45"/>
      <c r="H61" s="45"/>
      <c r="I61" s="21">
        <f t="shared" si="6"/>
        <v>498.94</v>
      </c>
      <c r="J61" s="30">
        <f t="shared" si="1"/>
        <v>712.78</v>
      </c>
      <c r="K61" s="48">
        <f t="shared" si="5"/>
        <v>312.31</v>
      </c>
      <c r="L61" s="67">
        <v>218.62</v>
      </c>
      <c r="M61" s="68">
        <v>93.69</v>
      </c>
      <c r="N61" s="56"/>
      <c r="O61" s="48">
        <f t="shared" si="13"/>
        <v>114.28999999999999</v>
      </c>
      <c r="P61" s="67">
        <v>80</v>
      </c>
      <c r="Q61" s="68">
        <v>34.29</v>
      </c>
      <c r="R61" s="57"/>
      <c r="S61" s="48">
        <f t="shared" si="14"/>
        <v>286.18</v>
      </c>
      <c r="T61" s="67">
        <v>200.32</v>
      </c>
      <c r="U61" s="68">
        <v>85.86</v>
      </c>
      <c r="V61" s="57"/>
    </row>
    <row r="62" spans="1:23" ht="47.25" x14ac:dyDescent="0.25">
      <c r="A62" s="8">
        <v>57</v>
      </c>
      <c r="B62" s="19" t="s">
        <v>255</v>
      </c>
      <c r="C62" s="52" t="s">
        <v>276</v>
      </c>
      <c r="D62" s="8" t="s">
        <v>277</v>
      </c>
      <c r="E62" s="69" t="s">
        <v>278</v>
      </c>
      <c r="F62" s="70" t="s">
        <v>64</v>
      </c>
      <c r="G62" s="45"/>
      <c r="H62" s="45"/>
      <c r="I62" s="21">
        <f t="shared" si="6"/>
        <v>50.01</v>
      </c>
      <c r="J62" s="30">
        <f t="shared" si="1"/>
        <v>91.210000000000008</v>
      </c>
      <c r="K62" s="48"/>
      <c r="L62" s="71"/>
      <c r="M62" s="72"/>
      <c r="N62" s="56"/>
      <c r="O62" s="48"/>
      <c r="P62" s="71"/>
      <c r="Q62" s="72"/>
      <c r="R62" s="57"/>
      <c r="S62" s="73">
        <f t="shared" si="14"/>
        <v>91.210000000000008</v>
      </c>
      <c r="T62" s="71">
        <v>50.01</v>
      </c>
      <c r="U62" s="72">
        <v>41.2</v>
      </c>
      <c r="V62" s="57"/>
    </row>
    <row r="63" spans="1:23" ht="63" x14ac:dyDescent="0.25">
      <c r="A63" s="8">
        <v>58</v>
      </c>
      <c r="B63" s="19" t="s">
        <v>260</v>
      </c>
      <c r="C63" s="52" t="s">
        <v>280</v>
      </c>
      <c r="D63" s="8" t="s">
        <v>281</v>
      </c>
      <c r="E63" s="74" t="s">
        <v>282</v>
      </c>
      <c r="F63" s="75" t="s">
        <v>184</v>
      </c>
      <c r="G63" s="45"/>
      <c r="H63" s="45"/>
      <c r="I63" s="21">
        <f t="shared" si="6"/>
        <v>40.99</v>
      </c>
      <c r="J63" s="30">
        <f t="shared" si="1"/>
        <v>56.31</v>
      </c>
      <c r="K63" s="48"/>
      <c r="L63" s="71"/>
      <c r="M63" s="72"/>
      <c r="N63" s="56"/>
      <c r="O63" s="48"/>
      <c r="P63" s="71"/>
      <c r="Q63" s="72"/>
      <c r="R63" s="57"/>
      <c r="S63" s="73">
        <f t="shared" si="14"/>
        <v>56.31</v>
      </c>
      <c r="T63" s="76">
        <v>40.99</v>
      </c>
      <c r="U63" s="77">
        <v>15.32</v>
      </c>
      <c r="V63" s="57"/>
    </row>
    <row r="64" spans="1:23" ht="47.25" x14ac:dyDescent="0.25">
      <c r="A64" s="13">
        <v>59</v>
      </c>
      <c r="B64" s="19" t="s">
        <v>265</v>
      </c>
      <c r="C64" s="52" t="s">
        <v>284</v>
      </c>
      <c r="D64" s="8" t="s">
        <v>285</v>
      </c>
      <c r="E64" s="69" t="s">
        <v>278</v>
      </c>
      <c r="F64" s="70" t="s">
        <v>64</v>
      </c>
      <c r="G64" s="45"/>
      <c r="H64" s="45"/>
      <c r="I64" s="21">
        <f t="shared" si="6"/>
        <v>69.930000000000007</v>
      </c>
      <c r="J64" s="30">
        <f t="shared" si="1"/>
        <v>127.43</v>
      </c>
      <c r="K64" s="48"/>
      <c r="L64" s="71"/>
      <c r="M64" s="72"/>
      <c r="N64" s="56"/>
      <c r="O64" s="48"/>
      <c r="P64" s="71"/>
      <c r="Q64" s="72"/>
      <c r="R64" s="57"/>
      <c r="S64" s="73">
        <f t="shared" si="14"/>
        <v>127.43</v>
      </c>
      <c r="T64" s="71">
        <v>69.930000000000007</v>
      </c>
      <c r="U64" s="72">
        <v>57.5</v>
      </c>
      <c r="V64" s="57"/>
    </row>
    <row r="65" spans="1:25" ht="47.25" x14ac:dyDescent="0.25">
      <c r="A65" s="8">
        <v>60</v>
      </c>
      <c r="B65" s="19" t="s">
        <v>270</v>
      </c>
      <c r="C65" s="52" t="s">
        <v>287</v>
      </c>
      <c r="D65" s="8" t="s">
        <v>288</v>
      </c>
      <c r="E65" s="74" t="s">
        <v>289</v>
      </c>
      <c r="F65" s="78" t="s">
        <v>64</v>
      </c>
      <c r="G65" s="45"/>
      <c r="H65" s="45"/>
      <c r="I65" s="21">
        <f t="shared" si="6"/>
        <v>47.08</v>
      </c>
      <c r="J65" s="30">
        <f t="shared" si="1"/>
        <v>85.6</v>
      </c>
      <c r="K65" s="48"/>
      <c r="L65" s="71"/>
      <c r="M65" s="72"/>
      <c r="N65" s="56"/>
      <c r="O65" s="48"/>
      <c r="P65" s="71"/>
      <c r="Q65" s="72"/>
      <c r="R65" s="57"/>
      <c r="S65" s="73">
        <f t="shared" si="14"/>
        <v>85.6</v>
      </c>
      <c r="T65" s="71">
        <v>47.08</v>
      </c>
      <c r="U65" s="72">
        <v>38.520000000000003</v>
      </c>
      <c r="V65" s="57"/>
    </row>
    <row r="66" spans="1:25" ht="47.25" x14ac:dyDescent="0.25">
      <c r="A66" s="8">
        <v>61</v>
      </c>
      <c r="B66" s="19" t="s">
        <v>275</v>
      </c>
      <c r="C66" s="52" t="s">
        <v>291</v>
      </c>
      <c r="D66" s="8" t="s">
        <v>292</v>
      </c>
      <c r="E66" s="74" t="s">
        <v>293</v>
      </c>
      <c r="F66" s="79" t="s">
        <v>294</v>
      </c>
      <c r="G66" s="45"/>
      <c r="H66" s="45"/>
      <c r="I66" s="21">
        <f t="shared" si="6"/>
        <v>246.84</v>
      </c>
      <c r="J66" s="30">
        <f t="shared" si="1"/>
        <v>411.40000000000003</v>
      </c>
      <c r="K66" s="48"/>
      <c r="L66" s="71"/>
      <c r="M66" s="72"/>
      <c r="N66" s="56"/>
      <c r="O66" s="48">
        <f t="shared" ref="O66" si="15">SUM(P66:R66)</f>
        <v>78.070000000000007</v>
      </c>
      <c r="P66" s="71">
        <v>46.84</v>
      </c>
      <c r="Q66" s="72">
        <v>31.23</v>
      </c>
      <c r="R66" s="37"/>
      <c r="S66" s="73">
        <f t="shared" si="14"/>
        <v>333.33000000000004</v>
      </c>
      <c r="T66" s="71">
        <v>200</v>
      </c>
      <c r="U66" s="80">
        <v>133.33000000000001</v>
      </c>
      <c r="V66" s="57"/>
    </row>
    <row r="67" spans="1:25" ht="16.5" thickBot="1" x14ac:dyDescent="0.3">
      <c r="A67" s="13">
        <v>62</v>
      </c>
      <c r="B67" s="212" t="s">
        <v>295</v>
      </c>
      <c r="C67" s="213"/>
      <c r="D67" s="213"/>
      <c r="E67" s="213"/>
      <c r="F67" s="213"/>
      <c r="G67" s="213"/>
      <c r="H67" s="213"/>
      <c r="I67" s="213"/>
      <c r="J67" s="81">
        <f t="shared" si="1"/>
        <v>12677.993</v>
      </c>
      <c r="K67" s="82">
        <f t="shared" ref="K67:V67" si="16">SUM(K8:K66)</f>
        <v>4042.7599999999998</v>
      </c>
      <c r="L67" s="83">
        <f t="shared" si="16"/>
        <v>2942.5300000000007</v>
      </c>
      <c r="M67" s="84">
        <f t="shared" si="16"/>
        <v>984.89000000000033</v>
      </c>
      <c r="N67" s="85">
        <f t="shared" si="16"/>
        <v>115.34</v>
      </c>
      <c r="O67" s="82">
        <f t="shared" si="16"/>
        <v>4224.0130000000008</v>
      </c>
      <c r="P67" s="83">
        <f t="shared" si="16"/>
        <v>2844.7330000000002</v>
      </c>
      <c r="Q67" s="84">
        <f t="shared" si="16"/>
        <v>1203.46</v>
      </c>
      <c r="R67" s="85">
        <f t="shared" si="16"/>
        <v>175.82</v>
      </c>
      <c r="S67" s="82">
        <f t="shared" si="16"/>
        <v>4411.2199999999993</v>
      </c>
      <c r="T67" s="83">
        <f t="shared" si="16"/>
        <v>3101.45</v>
      </c>
      <c r="U67" s="84">
        <f t="shared" si="16"/>
        <v>965.12000000000023</v>
      </c>
      <c r="V67" s="85">
        <f t="shared" si="16"/>
        <v>344.65</v>
      </c>
    </row>
    <row r="68" spans="1:25" ht="16.5" thickBot="1" x14ac:dyDescent="0.3">
      <c r="A68" s="8">
        <v>63</v>
      </c>
      <c r="B68" s="216" t="s">
        <v>296</v>
      </c>
      <c r="C68" s="216"/>
      <c r="D68" s="216"/>
      <c r="E68" s="216"/>
      <c r="F68" s="216"/>
      <c r="G68" s="216"/>
      <c r="H68" s="216"/>
      <c r="I68" s="216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 s="217"/>
    </row>
    <row r="69" spans="1:25" ht="78.75" x14ac:dyDescent="0.25">
      <c r="A69" s="8">
        <v>64</v>
      </c>
      <c r="B69" s="19" t="s">
        <v>279</v>
      </c>
      <c r="C69" s="20" t="s">
        <v>298</v>
      </c>
      <c r="D69" s="8" t="s">
        <v>299</v>
      </c>
      <c r="E69" s="20" t="s">
        <v>300</v>
      </c>
      <c r="F69" s="20" t="s">
        <v>301</v>
      </c>
      <c r="G69" s="29">
        <v>13.67</v>
      </c>
      <c r="H69" s="29">
        <v>0.85</v>
      </c>
      <c r="I69" s="21">
        <f t="shared" ref="I69:I94" si="17">G69+L69+P69+T69</f>
        <v>32.64</v>
      </c>
      <c r="J69" s="22">
        <f t="shared" ref="J69:J96" si="18">SUM(K69,O69,S69)</f>
        <v>20.149999999999999</v>
      </c>
      <c r="K69" s="86">
        <f>SUM(L69,M69,N69)</f>
        <v>20.149999999999999</v>
      </c>
      <c r="L69" s="87">
        <v>18.97</v>
      </c>
      <c r="M69" s="88">
        <v>1.18</v>
      </c>
      <c r="N69" s="89"/>
      <c r="O69" s="86"/>
      <c r="P69" s="27"/>
      <c r="Q69" s="88"/>
      <c r="R69" s="89"/>
      <c r="S69" s="86"/>
      <c r="T69" s="27"/>
      <c r="U69" s="88"/>
      <c r="V69" s="89"/>
      <c r="W69" s="51"/>
    </row>
    <row r="70" spans="1:25" ht="63" x14ac:dyDescent="0.25">
      <c r="A70" s="13">
        <v>65</v>
      </c>
      <c r="B70" s="19" t="s">
        <v>283</v>
      </c>
      <c r="C70" s="20" t="s">
        <v>303</v>
      </c>
      <c r="D70" s="8" t="s">
        <v>304</v>
      </c>
      <c r="E70" s="20" t="s">
        <v>305</v>
      </c>
      <c r="F70" s="20" t="s">
        <v>306</v>
      </c>
      <c r="G70" s="29">
        <v>2.19</v>
      </c>
      <c r="H70" s="29">
        <v>0.94</v>
      </c>
      <c r="I70" s="21">
        <f t="shared" si="17"/>
        <v>20.59</v>
      </c>
      <c r="J70" s="30">
        <f t="shared" si="18"/>
        <v>26.279999999999998</v>
      </c>
      <c r="K70" s="35">
        <f>SUM(L70,M70,N70)</f>
        <v>26.279999999999998</v>
      </c>
      <c r="L70" s="36">
        <v>18.399999999999999</v>
      </c>
      <c r="M70" s="29">
        <v>7.88</v>
      </c>
      <c r="N70" s="37"/>
      <c r="O70" s="35"/>
      <c r="P70" s="34"/>
      <c r="Q70" s="29"/>
      <c r="R70" s="37"/>
      <c r="S70" s="35"/>
      <c r="T70" s="34"/>
      <c r="U70" s="29"/>
      <c r="V70" s="37"/>
    </row>
    <row r="71" spans="1:25" ht="78.75" x14ac:dyDescent="0.25">
      <c r="A71" s="8">
        <v>66</v>
      </c>
      <c r="B71" s="19" t="s">
        <v>286</v>
      </c>
      <c r="C71" s="20" t="s">
        <v>308</v>
      </c>
      <c r="D71" s="8" t="s">
        <v>309</v>
      </c>
      <c r="E71" s="20" t="s">
        <v>73</v>
      </c>
      <c r="F71" s="20" t="s">
        <v>301</v>
      </c>
      <c r="G71" s="29"/>
      <c r="H71" s="29"/>
      <c r="I71" s="21">
        <f t="shared" si="17"/>
        <v>48.63</v>
      </c>
      <c r="J71" s="30">
        <f t="shared" si="18"/>
        <v>81.050000000000011</v>
      </c>
      <c r="K71" s="35">
        <f>SUM(L71,M71,N71)</f>
        <v>81.050000000000011</v>
      </c>
      <c r="L71" s="36">
        <v>48.63</v>
      </c>
      <c r="M71" s="29">
        <v>32.42</v>
      </c>
      <c r="N71" s="37"/>
      <c r="O71" s="35"/>
      <c r="P71" s="34"/>
      <c r="Q71" s="29"/>
      <c r="R71" s="37"/>
      <c r="S71" s="35"/>
      <c r="T71" s="34"/>
      <c r="U71" s="29"/>
      <c r="V71" s="37"/>
    </row>
    <row r="72" spans="1:25" ht="63" x14ac:dyDescent="0.25">
      <c r="A72" s="8">
        <v>67</v>
      </c>
      <c r="B72" s="19" t="s">
        <v>290</v>
      </c>
      <c r="C72" s="20" t="s">
        <v>311</v>
      </c>
      <c r="D72" s="8" t="s">
        <v>312</v>
      </c>
      <c r="E72" s="20" t="s">
        <v>313</v>
      </c>
      <c r="F72" s="20" t="s">
        <v>306</v>
      </c>
      <c r="G72" s="29">
        <v>3.22</v>
      </c>
      <c r="H72" s="29">
        <v>1.38</v>
      </c>
      <c r="I72" s="21">
        <f t="shared" si="17"/>
        <v>14.440000000000001</v>
      </c>
      <c r="J72" s="30">
        <f t="shared" si="18"/>
        <v>16.03</v>
      </c>
      <c r="K72" s="35">
        <f>SUM(L72,M72,N72)</f>
        <v>16.03</v>
      </c>
      <c r="L72" s="36">
        <v>11.22</v>
      </c>
      <c r="M72" s="29">
        <v>4.8099999999999996</v>
      </c>
      <c r="N72" s="37"/>
      <c r="O72" s="35"/>
      <c r="P72" s="34"/>
      <c r="Q72" s="29"/>
      <c r="R72" s="37"/>
      <c r="S72" s="35"/>
      <c r="T72" s="34"/>
      <c r="U72" s="29"/>
      <c r="V72" s="37"/>
    </row>
    <row r="73" spans="1:25" ht="63" x14ac:dyDescent="0.25">
      <c r="A73" s="13">
        <v>68</v>
      </c>
      <c r="B73" s="19" t="s">
        <v>297</v>
      </c>
      <c r="C73" s="41" t="s">
        <v>315</v>
      </c>
      <c r="D73" s="8" t="s">
        <v>316</v>
      </c>
      <c r="E73" s="41" t="s">
        <v>289</v>
      </c>
      <c r="F73" s="20" t="s">
        <v>317</v>
      </c>
      <c r="G73" s="29">
        <v>54.59</v>
      </c>
      <c r="H73" s="29">
        <v>11.12</v>
      </c>
      <c r="I73" s="21">
        <f t="shared" si="17"/>
        <v>110.42</v>
      </c>
      <c r="J73" s="30">
        <f t="shared" si="18"/>
        <v>67.2</v>
      </c>
      <c r="K73" s="35">
        <f t="shared" ref="K73:K78" si="19">SUM(L73:N73)</f>
        <v>67.2</v>
      </c>
      <c r="L73" s="34">
        <v>55.83</v>
      </c>
      <c r="M73" s="29">
        <v>11.37</v>
      </c>
      <c r="N73" s="37"/>
      <c r="O73" s="35"/>
      <c r="P73" s="34"/>
      <c r="Q73" s="29"/>
      <c r="R73" s="37"/>
      <c r="S73" s="35"/>
      <c r="T73" s="34"/>
      <c r="U73" s="29"/>
      <c r="V73" s="37"/>
      <c r="Y73" s="51"/>
    </row>
    <row r="74" spans="1:25" ht="110.25" x14ac:dyDescent="0.25">
      <c r="A74" s="8">
        <v>69</v>
      </c>
      <c r="B74" s="19" t="s">
        <v>302</v>
      </c>
      <c r="C74" s="41" t="s">
        <v>319</v>
      </c>
      <c r="D74" s="8" t="s">
        <v>320</v>
      </c>
      <c r="E74" s="41" t="s">
        <v>669</v>
      </c>
      <c r="F74" s="41" t="s">
        <v>321</v>
      </c>
      <c r="G74" s="29"/>
      <c r="H74" s="29"/>
      <c r="I74" s="21">
        <f t="shared" si="17"/>
        <v>181.59</v>
      </c>
      <c r="J74" s="30">
        <f t="shared" si="18"/>
        <v>181.59</v>
      </c>
      <c r="K74" s="35">
        <f t="shared" si="19"/>
        <v>181.59</v>
      </c>
      <c r="L74" s="36">
        <v>181.59</v>
      </c>
      <c r="M74" s="29"/>
      <c r="N74" s="37"/>
      <c r="O74" s="90"/>
      <c r="P74" s="44"/>
      <c r="Q74" s="29"/>
      <c r="R74" s="37"/>
      <c r="S74" s="90"/>
      <c r="T74" s="36"/>
      <c r="U74" s="29"/>
      <c r="V74" s="37"/>
    </row>
    <row r="75" spans="1:25" ht="63" x14ac:dyDescent="0.25">
      <c r="A75" s="8">
        <v>70</v>
      </c>
      <c r="B75" s="19" t="s">
        <v>307</v>
      </c>
      <c r="C75" s="41" t="s">
        <v>323</v>
      </c>
      <c r="D75" s="8" t="s">
        <v>324</v>
      </c>
      <c r="E75" s="20" t="s">
        <v>289</v>
      </c>
      <c r="F75" s="41" t="s">
        <v>325</v>
      </c>
      <c r="G75" s="29">
        <v>4.4000000000000004</v>
      </c>
      <c r="H75" s="29">
        <v>1.88</v>
      </c>
      <c r="I75" s="21">
        <f t="shared" si="17"/>
        <v>19.060000000000002</v>
      </c>
      <c r="J75" s="30">
        <f t="shared" si="18"/>
        <v>20.94</v>
      </c>
      <c r="K75" s="35">
        <f t="shared" si="19"/>
        <v>20.94</v>
      </c>
      <c r="L75" s="34">
        <v>14.66</v>
      </c>
      <c r="M75" s="29">
        <v>6.28</v>
      </c>
      <c r="N75" s="37"/>
      <c r="O75" s="35"/>
      <c r="P75" s="34"/>
      <c r="Q75" s="29"/>
      <c r="R75" s="37"/>
      <c r="S75" s="35"/>
      <c r="T75" s="34"/>
      <c r="U75" s="29"/>
      <c r="V75" s="37"/>
    </row>
    <row r="76" spans="1:25" ht="63" x14ac:dyDescent="0.25">
      <c r="A76" s="13">
        <v>71</v>
      </c>
      <c r="B76" s="19" t="s">
        <v>310</v>
      </c>
      <c r="C76" s="41" t="s">
        <v>327</v>
      </c>
      <c r="D76" s="8" t="s">
        <v>328</v>
      </c>
      <c r="E76" s="41" t="s">
        <v>313</v>
      </c>
      <c r="F76" s="41" t="s">
        <v>329</v>
      </c>
      <c r="G76" s="29"/>
      <c r="H76" s="29"/>
      <c r="I76" s="21">
        <f t="shared" si="17"/>
        <v>17.04</v>
      </c>
      <c r="J76" s="30">
        <f t="shared" si="18"/>
        <v>24.34</v>
      </c>
      <c r="K76" s="35">
        <f t="shared" si="19"/>
        <v>24.34</v>
      </c>
      <c r="L76" s="34">
        <v>17.04</v>
      </c>
      <c r="M76" s="29">
        <v>7.3</v>
      </c>
      <c r="N76" s="37"/>
      <c r="O76" s="35"/>
      <c r="P76" s="34"/>
      <c r="Q76" s="29"/>
      <c r="R76" s="37"/>
      <c r="S76" s="35"/>
      <c r="T76" s="34"/>
      <c r="U76" s="29"/>
      <c r="V76" s="37"/>
    </row>
    <row r="77" spans="1:25" ht="63" x14ac:dyDescent="0.25">
      <c r="A77" s="8">
        <v>72</v>
      </c>
      <c r="B77" s="19" t="s">
        <v>314</v>
      </c>
      <c r="C77" s="41" t="s">
        <v>331</v>
      </c>
      <c r="D77" s="8" t="s">
        <v>332</v>
      </c>
      <c r="E77" s="41" t="s">
        <v>313</v>
      </c>
      <c r="F77" s="41" t="s">
        <v>333</v>
      </c>
      <c r="G77" s="29">
        <v>0.38</v>
      </c>
      <c r="H77" s="29">
        <v>0.16</v>
      </c>
      <c r="I77" s="21">
        <f t="shared" si="17"/>
        <v>9.07</v>
      </c>
      <c r="J77" s="30">
        <f t="shared" si="18"/>
        <v>12.42</v>
      </c>
      <c r="K77" s="35">
        <f t="shared" si="19"/>
        <v>12.42</v>
      </c>
      <c r="L77" s="36">
        <v>8.69</v>
      </c>
      <c r="M77" s="29">
        <v>3.73</v>
      </c>
      <c r="N77" s="37"/>
      <c r="O77" s="35"/>
      <c r="P77" s="34"/>
      <c r="Q77" s="29"/>
      <c r="R77" s="37"/>
      <c r="S77" s="35"/>
      <c r="T77" s="34"/>
      <c r="U77" s="29"/>
      <c r="V77" s="37"/>
    </row>
    <row r="78" spans="1:25" ht="63" x14ac:dyDescent="0.25">
      <c r="A78" s="8">
        <v>73</v>
      </c>
      <c r="B78" s="19" t="s">
        <v>318</v>
      </c>
      <c r="C78" s="41" t="s">
        <v>335</v>
      </c>
      <c r="D78" s="8" t="s">
        <v>336</v>
      </c>
      <c r="E78" s="41" t="s">
        <v>337</v>
      </c>
      <c r="F78" s="41" t="s">
        <v>338</v>
      </c>
      <c r="G78" s="29"/>
      <c r="H78" s="29"/>
      <c r="I78" s="21">
        <f t="shared" si="17"/>
        <v>230</v>
      </c>
      <c r="J78" s="30">
        <f t="shared" si="18"/>
        <v>230</v>
      </c>
      <c r="K78" s="35">
        <f t="shared" si="19"/>
        <v>100</v>
      </c>
      <c r="L78" s="36">
        <v>100</v>
      </c>
      <c r="M78" s="29"/>
      <c r="N78" s="37"/>
      <c r="O78" s="35">
        <f>SUM(P78,Q78,R78)</f>
        <v>130</v>
      </c>
      <c r="P78" s="34">
        <v>130</v>
      </c>
      <c r="Q78" s="29"/>
      <c r="R78" s="37"/>
      <c r="S78" s="35"/>
      <c r="T78" s="34"/>
      <c r="U78" s="29"/>
      <c r="V78" s="37"/>
    </row>
    <row r="79" spans="1:25" ht="94.5" x14ac:dyDescent="0.25">
      <c r="A79" s="13">
        <v>74</v>
      </c>
      <c r="B79" s="19" t="s">
        <v>322</v>
      </c>
      <c r="C79" s="20" t="s">
        <v>340</v>
      </c>
      <c r="D79" s="8" t="s">
        <v>341</v>
      </c>
      <c r="E79" s="20" t="s">
        <v>342</v>
      </c>
      <c r="F79" s="20" t="s">
        <v>343</v>
      </c>
      <c r="G79" s="45"/>
      <c r="H79" s="45"/>
      <c r="I79" s="21">
        <f t="shared" si="17"/>
        <v>61.07</v>
      </c>
      <c r="J79" s="30">
        <f t="shared" si="18"/>
        <v>62.32</v>
      </c>
      <c r="K79" s="35"/>
      <c r="L79" s="36"/>
      <c r="M79" s="29"/>
      <c r="N79" s="37"/>
      <c r="O79" s="35">
        <f>SUM(P79:R79)</f>
        <v>62.32</v>
      </c>
      <c r="P79" s="36">
        <v>61.07</v>
      </c>
      <c r="Q79" s="29">
        <v>1.25</v>
      </c>
      <c r="R79" s="37"/>
      <c r="S79" s="35"/>
      <c r="T79" s="36"/>
      <c r="U79" s="29"/>
      <c r="V79" s="37"/>
    </row>
    <row r="80" spans="1:25" ht="47.25" x14ac:dyDescent="0.25">
      <c r="A80" s="8">
        <v>75</v>
      </c>
      <c r="B80" s="19" t="s">
        <v>326</v>
      </c>
      <c r="C80" s="20" t="s">
        <v>178</v>
      </c>
      <c r="D80" s="8" t="s">
        <v>99</v>
      </c>
      <c r="E80" s="20" t="s">
        <v>100</v>
      </c>
      <c r="F80" s="20" t="s">
        <v>345</v>
      </c>
      <c r="G80" s="45"/>
      <c r="H80" s="45"/>
      <c r="I80" s="21">
        <f t="shared" si="17"/>
        <v>74.52</v>
      </c>
      <c r="J80" s="30">
        <f t="shared" si="18"/>
        <v>119.28</v>
      </c>
      <c r="K80" s="35">
        <f>SUM(L80:N80)</f>
        <v>119.28</v>
      </c>
      <c r="L80" s="36">
        <v>74.52</v>
      </c>
      <c r="M80" s="29">
        <v>44.76</v>
      </c>
      <c r="N80" s="37"/>
      <c r="O80" s="35"/>
      <c r="P80" s="36"/>
      <c r="Q80" s="29"/>
      <c r="R80" s="37"/>
      <c r="S80" s="35"/>
      <c r="T80" s="36"/>
      <c r="U80" s="29"/>
      <c r="V80" s="37"/>
    </row>
    <row r="81" spans="1:23" ht="63" x14ac:dyDescent="0.25">
      <c r="A81" s="8">
        <v>76</v>
      </c>
      <c r="B81" s="19" t="s">
        <v>330</v>
      </c>
      <c r="C81" s="20" t="s">
        <v>347</v>
      </c>
      <c r="D81" s="8" t="s">
        <v>348</v>
      </c>
      <c r="E81" s="20" t="s">
        <v>349</v>
      </c>
      <c r="F81" s="20" t="s">
        <v>350</v>
      </c>
      <c r="G81" s="45"/>
      <c r="H81" s="45"/>
      <c r="I81" s="21">
        <f t="shared" si="17"/>
        <v>19.100000000000001</v>
      </c>
      <c r="J81" s="30">
        <f t="shared" si="18"/>
        <v>38.200000000000003</v>
      </c>
      <c r="K81" s="35">
        <f>SUM(L81:N81)</f>
        <v>38.200000000000003</v>
      </c>
      <c r="L81" s="36">
        <v>19.100000000000001</v>
      </c>
      <c r="M81" s="29">
        <v>19.100000000000001</v>
      </c>
      <c r="N81" s="37"/>
      <c r="O81" s="35"/>
      <c r="P81" s="36"/>
      <c r="Q81" s="29"/>
      <c r="R81" s="37"/>
      <c r="S81" s="35"/>
      <c r="T81" s="36"/>
      <c r="U81" s="29"/>
      <c r="V81" s="37"/>
    </row>
    <row r="82" spans="1:23" ht="94.5" x14ac:dyDescent="0.25">
      <c r="A82" s="13">
        <v>77</v>
      </c>
      <c r="B82" s="19" t="s">
        <v>334</v>
      </c>
      <c r="C82" s="20" t="s">
        <v>352</v>
      </c>
      <c r="D82" s="8" t="s">
        <v>353</v>
      </c>
      <c r="E82" s="20" t="s">
        <v>354</v>
      </c>
      <c r="F82" s="20" t="s">
        <v>355</v>
      </c>
      <c r="G82" s="45"/>
      <c r="H82" s="45"/>
      <c r="I82" s="21">
        <f t="shared" si="17"/>
        <v>56.32</v>
      </c>
      <c r="J82" s="30">
        <f t="shared" si="18"/>
        <v>65.92</v>
      </c>
      <c r="K82" s="35">
        <f>SUM(L82:N82)</f>
        <v>65.92</v>
      </c>
      <c r="L82" s="36">
        <v>56.32</v>
      </c>
      <c r="M82" s="29">
        <v>9.6</v>
      </c>
      <c r="N82" s="37"/>
      <c r="O82" s="35"/>
      <c r="P82" s="36"/>
      <c r="Q82" s="29"/>
      <c r="R82" s="37"/>
      <c r="S82" s="35"/>
      <c r="T82" s="36"/>
      <c r="U82" s="29"/>
      <c r="V82" s="37"/>
    </row>
    <row r="83" spans="1:23" ht="94.5" x14ac:dyDescent="0.25">
      <c r="A83" s="8">
        <v>78</v>
      </c>
      <c r="B83" s="19" t="s">
        <v>339</v>
      </c>
      <c r="C83" s="20" t="s">
        <v>357</v>
      </c>
      <c r="D83" s="8" t="s">
        <v>358</v>
      </c>
      <c r="E83" s="41" t="s">
        <v>669</v>
      </c>
      <c r="F83" s="20" t="s">
        <v>359</v>
      </c>
      <c r="G83" s="45"/>
      <c r="H83" s="45"/>
      <c r="I83" s="21">
        <f t="shared" si="17"/>
        <v>16.79</v>
      </c>
      <c r="J83" s="30">
        <f t="shared" si="18"/>
        <v>18.66</v>
      </c>
      <c r="K83" s="35">
        <f>SUM(L83:N83)</f>
        <v>18.66</v>
      </c>
      <c r="L83" s="36">
        <v>16.79</v>
      </c>
      <c r="M83" s="29">
        <v>1.87</v>
      </c>
      <c r="N83" s="37"/>
      <c r="O83" s="35"/>
      <c r="P83" s="36"/>
      <c r="Q83" s="29"/>
      <c r="R83" s="37"/>
      <c r="S83" s="35"/>
      <c r="T83" s="36"/>
      <c r="U83" s="29"/>
      <c r="V83" s="37"/>
    </row>
    <row r="84" spans="1:23" ht="94.5" x14ac:dyDescent="0.25">
      <c r="A84" s="8">
        <v>79</v>
      </c>
      <c r="B84" s="19" t="s">
        <v>344</v>
      </c>
      <c r="C84" s="20" t="s">
        <v>361</v>
      </c>
      <c r="D84" s="8" t="s">
        <v>362</v>
      </c>
      <c r="E84" s="20" t="s">
        <v>363</v>
      </c>
      <c r="F84" s="20" t="s">
        <v>364</v>
      </c>
      <c r="G84" s="45"/>
      <c r="H84" s="45"/>
      <c r="I84" s="21">
        <f t="shared" si="17"/>
        <v>60.82</v>
      </c>
      <c r="J84" s="30">
        <f t="shared" si="18"/>
        <v>76.02</v>
      </c>
      <c r="K84" s="35"/>
      <c r="L84" s="36"/>
      <c r="M84" s="29"/>
      <c r="N84" s="37"/>
      <c r="O84" s="35">
        <f>SUM(P84:R84)</f>
        <v>76.02</v>
      </c>
      <c r="P84" s="36">
        <v>60.82</v>
      </c>
      <c r="Q84" s="29">
        <v>15.2</v>
      </c>
      <c r="R84" s="37"/>
      <c r="S84" s="35"/>
      <c r="T84" s="36"/>
      <c r="U84" s="29"/>
      <c r="V84" s="37"/>
    </row>
    <row r="85" spans="1:23" ht="78.75" x14ac:dyDescent="0.25">
      <c r="A85" s="13">
        <v>80</v>
      </c>
      <c r="B85" s="19" t="s">
        <v>346</v>
      </c>
      <c r="C85" s="20" t="s">
        <v>366</v>
      </c>
      <c r="D85" s="8" t="s">
        <v>367</v>
      </c>
      <c r="E85" s="20" t="s">
        <v>368</v>
      </c>
      <c r="F85" s="20" t="s">
        <v>350</v>
      </c>
      <c r="G85" s="45"/>
      <c r="H85" s="45"/>
      <c r="I85" s="21">
        <f t="shared" si="17"/>
        <v>12.41</v>
      </c>
      <c r="J85" s="30">
        <f t="shared" si="18"/>
        <v>24.82</v>
      </c>
      <c r="K85" s="35">
        <f t="shared" ref="K85:K90" si="20">SUM(L85:N85)</f>
        <v>24.82</v>
      </c>
      <c r="L85" s="36">
        <v>12.41</v>
      </c>
      <c r="M85" s="29">
        <v>12.41</v>
      </c>
      <c r="N85" s="37"/>
      <c r="O85" s="35"/>
      <c r="P85" s="36"/>
      <c r="Q85" s="29"/>
      <c r="R85" s="37"/>
      <c r="S85" s="35"/>
      <c r="T85" s="36"/>
      <c r="U85" s="29"/>
      <c r="V85" s="37"/>
    </row>
    <row r="86" spans="1:23" ht="47.25" x14ac:dyDescent="0.25">
      <c r="A86" s="8">
        <v>81</v>
      </c>
      <c r="B86" s="19" t="s">
        <v>351</v>
      </c>
      <c r="C86" s="20" t="s">
        <v>370</v>
      </c>
      <c r="D86" s="8" t="s">
        <v>371</v>
      </c>
      <c r="E86" s="20" t="s">
        <v>251</v>
      </c>
      <c r="F86" s="20" t="s">
        <v>372</v>
      </c>
      <c r="G86" s="45"/>
      <c r="H86" s="45"/>
      <c r="I86" s="21">
        <f t="shared" si="17"/>
        <v>9.1430000000000007</v>
      </c>
      <c r="J86" s="30">
        <f t="shared" si="18"/>
        <v>22.853000000000002</v>
      </c>
      <c r="K86" s="35">
        <f t="shared" si="20"/>
        <v>22.853000000000002</v>
      </c>
      <c r="L86" s="36">
        <v>9.1430000000000007</v>
      </c>
      <c r="M86" s="29">
        <v>13.71</v>
      </c>
      <c r="N86" s="37"/>
      <c r="O86" s="35"/>
      <c r="P86" s="36"/>
      <c r="Q86" s="29"/>
      <c r="R86" s="37"/>
      <c r="S86" s="35"/>
      <c r="T86" s="36"/>
      <c r="U86" s="29"/>
      <c r="V86" s="37"/>
    </row>
    <row r="87" spans="1:23" ht="110.25" x14ac:dyDescent="0.25">
      <c r="A87" s="8">
        <v>82</v>
      </c>
      <c r="B87" s="19" t="s">
        <v>356</v>
      </c>
      <c r="C87" s="20" t="s">
        <v>374</v>
      </c>
      <c r="D87" s="8" t="s">
        <v>375</v>
      </c>
      <c r="E87" s="20" t="s">
        <v>354</v>
      </c>
      <c r="F87" s="20" t="s">
        <v>376</v>
      </c>
      <c r="G87" s="45"/>
      <c r="H87" s="45"/>
      <c r="I87" s="21">
        <f t="shared" si="17"/>
        <v>88.57</v>
      </c>
      <c r="J87" s="30">
        <f t="shared" si="18"/>
        <v>93.57</v>
      </c>
      <c r="K87" s="35">
        <f t="shared" si="20"/>
        <v>63.57</v>
      </c>
      <c r="L87" s="36">
        <v>60.18</v>
      </c>
      <c r="M87" s="29">
        <v>3.39</v>
      </c>
      <c r="N87" s="37"/>
      <c r="O87" s="35">
        <f>SUM(P87:R87)</f>
        <v>30</v>
      </c>
      <c r="P87" s="36">
        <v>28.39</v>
      </c>
      <c r="Q87" s="29">
        <v>1.61</v>
      </c>
      <c r="R87" s="37"/>
      <c r="S87" s="35"/>
      <c r="T87" s="36"/>
      <c r="U87" s="29"/>
      <c r="V87" s="37"/>
    </row>
    <row r="88" spans="1:23" ht="78.75" x14ac:dyDescent="0.25">
      <c r="A88" s="13">
        <v>83</v>
      </c>
      <c r="B88" s="19" t="s">
        <v>360</v>
      </c>
      <c r="C88" s="20" t="s">
        <v>378</v>
      </c>
      <c r="D88" s="8" t="s">
        <v>379</v>
      </c>
      <c r="E88" s="20" t="s">
        <v>354</v>
      </c>
      <c r="F88" s="20" t="s">
        <v>380</v>
      </c>
      <c r="G88" s="45"/>
      <c r="H88" s="45"/>
      <c r="I88" s="21">
        <f t="shared" si="17"/>
        <v>48.370000000000005</v>
      </c>
      <c r="J88" s="30">
        <f t="shared" si="18"/>
        <v>53.99</v>
      </c>
      <c r="K88" s="35">
        <f t="shared" si="20"/>
        <v>35</v>
      </c>
      <c r="L88" s="36">
        <v>31.36</v>
      </c>
      <c r="M88" s="29">
        <v>3.64</v>
      </c>
      <c r="N88" s="37"/>
      <c r="O88" s="35">
        <f>SUM(P88:R88)</f>
        <v>18.990000000000002</v>
      </c>
      <c r="P88" s="36">
        <v>17.010000000000002</v>
      </c>
      <c r="Q88" s="29">
        <v>1.98</v>
      </c>
      <c r="R88" s="37"/>
      <c r="S88" s="35"/>
      <c r="T88" s="36"/>
      <c r="U88" s="29"/>
      <c r="V88" s="37"/>
    </row>
    <row r="89" spans="1:23" ht="47.25" x14ac:dyDescent="0.25">
      <c r="A89" s="8">
        <v>84</v>
      </c>
      <c r="B89" s="19" t="s">
        <v>365</v>
      </c>
      <c r="C89" s="20" t="s">
        <v>382</v>
      </c>
      <c r="D89" s="8" t="s">
        <v>383</v>
      </c>
      <c r="E89" s="20" t="s">
        <v>384</v>
      </c>
      <c r="F89" s="20" t="s">
        <v>350</v>
      </c>
      <c r="G89" s="45"/>
      <c r="H89" s="45"/>
      <c r="I89" s="21">
        <f t="shared" si="17"/>
        <v>51.37</v>
      </c>
      <c r="J89" s="30">
        <f t="shared" si="18"/>
        <v>64.209999999999994</v>
      </c>
      <c r="K89" s="35">
        <f t="shared" si="20"/>
        <v>64.209999999999994</v>
      </c>
      <c r="L89" s="36">
        <v>51.37</v>
      </c>
      <c r="M89" s="29">
        <v>12.84</v>
      </c>
      <c r="N89" s="37"/>
      <c r="O89" s="35"/>
      <c r="P89" s="36"/>
      <c r="Q89" s="29"/>
      <c r="R89" s="37"/>
      <c r="S89" s="35"/>
      <c r="T89" s="36"/>
      <c r="U89" s="29"/>
      <c r="V89" s="37"/>
    </row>
    <row r="90" spans="1:23" ht="63" x14ac:dyDescent="0.25">
      <c r="A90" s="8">
        <v>85</v>
      </c>
      <c r="B90" s="19" t="s">
        <v>369</v>
      </c>
      <c r="C90" s="20" t="s">
        <v>386</v>
      </c>
      <c r="D90" s="8" t="s">
        <v>387</v>
      </c>
      <c r="E90" s="20" t="s">
        <v>388</v>
      </c>
      <c r="F90" s="20" t="s">
        <v>389</v>
      </c>
      <c r="G90" s="45"/>
      <c r="H90" s="45"/>
      <c r="I90" s="21">
        <f t="shared" si="17"/>
        <v>20.57</v>
      </c>
      <c r="J90" s="30">
        <f t="shared" si="18"/>
        <v>29.39</v>
      </c>
      <c r="K90" s="35">
        <f t="shared" si="20"/>
        <v>29.39</v>
      </c>
      <c r="L90" s="36">
        <v>20.57</v>
      </c>
      <c r="M90" s="29">
        <v>8.82</v>
      </c>
      <c r="N90" s="37"/>
      <c r="O90" s="35"/>
      <c r="P90" s="36"/>
      <c r="Q90" s="29"/>
      <c r="R90" s="37"/>
      <c r="S90" s="35"/>
      <c r="T90" s="36"/>
      <c r="U90" s="29"/>
      <c r="V90" s="37"/>
    </row>
    <row r="91" spans="1:23" ht="47.25" x14ac:dyDescent="0.25">
      <c r="A91" s="13">
        <v>86</v>
      </c>
      <c r="B91" s="19" t="s">
        <v>373</v>
      </c>
      <c r="C91" s="52" t="s">
        <v>390</v>
      </c>
      <c r="D91" s="8" t="s">
        <v>391</v>
      </c>
      <c r="E91" s="91" t="s">
        <v>392</v>
      </c>
      <c r="F91" s="54" t="s">
        <v>350</v>
      </c>
      <c r="G91" s="45"/>
      <c r="H91" s="45"/>
      <c r="I91" s="21">
        <f t="shared" si="17"/>
        <v>28.58</v>
      </c>
      <c r="J91" s="30">
        <f>SUM(K91,O91,S91)</f>
        <v>47.64</v>
      </c>
      <c r="K91" s="35"/>
      <c r="L91" s="36"/>
      <c r="M91" s="29"/>
      <c r="N91" s="37"/>
      <c r="O91" s="35">
        <f t="shared" ref="O91:O93" si="21">SUM(P91:R91)</f>
        <v>23.82</v>
      </c>
      <c r="P91" s="36">
        <v>14.29</v>
      </c>
      <c r="Q91" s="29">
        <v>9.5299999999999994</v>
      </c>
      <c r="R91" s="37"/>
      <c r="S91" s="35">
        <f t="shared" ref="S91:S94" si="22">SUM(T91:V91)</f>
        <v>23.82</v>
      </c>
      <c r="T91" s="36">
        <v>14.29</v>
      </c>
      <c r="U91" s="29">
        <v>9.5299999999999994</v>
      </c>
      <c r="V91" s="37"/>
    </row>
    <row r="92" spans="1:23" ht="78.75" x14ac:dyDescent="0.25">
      <c r="A92" s="8">
        <v>87</v>
      </c>
      <c r="B92" s="19" t="s">
        <v>377</v>
      </c>
      <c r="C92" s="52" t="s">
        <v>393</v>
      </c>
      <c r="D92" s="8" t="s">
        <v>394</v>
      </c>
      <c r="E92" s="59" t="s">
        <v>395</v>
      </c>
      <c r="F92" s="60" t="s">
        <v>396</v>
      </c>
      <c r="G92" s="45"/>
      <c r="H92" s="45"/>
      <c r="I92" s="21">
        <f t="shared" si="17"/>
        <v>15.4</v>
      </c>
      <c r="J92" s="30">
        <f t="shared" si="18"/>
        <v>19.260000000000002</v>
      </c>
      <c r="K92" s="35"/>
      <c r="L92" s="36"/>
      <c r="M92" s="29"/>
      <c r="N92" s="37"/>
      <c r="O92" s="35">
        <f t="shared" si="21"/>
        <v>9.6300000000000008</v>
      </c>
      <c r="P92" s="36">
        <v>7.7</v>
      </c>
      <c r="Q92" s="29">
        <v>1.93</v>
      </c>
      <c r="R92" s="37"/>
      <c r="S92" s="35">
        <f t="shared" si="22"/>
        <v>9.6300000000000008</v>
      </c>
      <c r="T92" s="36">
        <v>7.7</v>
      </c>
      <c r="U92" s="29">
        <v>1.93</v>
      </c>
      <c r="V92" s="37"/>
    </row>
    <row r="93" spans="1:23" ht="63" x14ac:dyDescent="0.25">
      <c r="A93" s="8">
        <v>88</v>
      </c>
      <c r="B93" s="19" t="s">
        <v>381</v>
      </c>
      <c r="C93" s="52" t="s">
        <v>397</v>
      </c>
      <c r="D93" s="8" t="s">
        <v>398</v>
      </c>
      <c r="E93" s="59" t="s">
        <v>399</v>
      </c>
      <c r="F93" s="54" t="s">
        <v>350</v>
      </c>
      <c r="G93" s="45"/>
      <c r="H93" s="45"/>
      <c r="I93" s="21">
        <f t="shared" si="17"/>
        <v>41.82</v>
      </c>
      <c r="J93" s="30">
        <f t="shared" si="18"/>
        <v>57.84</v>
      </c>
      <c r="K93" s="35">
        <f t="shared" ref="K93" si="23">SUM(L93:N93)</f>
        <v>28.92</v>
      </c>
      <c r="L93" s="36">
        <v>20.91</v>
      </c>
      <c r="M93" s="29">
        <v>6.51</v>
      </c>
      <c r="N93" s="37">
        <v>1.5</v>
      </c>
      <c r="O93" s="35">
        <f t="shared" si="21"/>
        <v>28.92</v>
      </c>
      <c r="P93" s="36">
        <v>20.91</v>
      </c>
      <c r="Q93" s="29">
        <v>6.51</v>
      </c>
      <c r="R93" s="37">
        <v>1.5</v>
      </c>
      <c r="S93" s="35"/>
      <c r="T93" s="36"/>
      <c r="U93" s="29"/>
      <c r="V93" s="37"/>
    </row>
    <row r="94" spans="1:23" ht="78.75" x14ac:dyDescent="0.25">
      <c r="A94" s="13">
        <v>89</v>
      </c>
      <c r="B94" s="19" t="s">
        <v>385</v>
      </c>
      <c r="C94" s="52" t="s">
        <v>400</v>
      </c>
      <c r="D94" s="8" t="s">
        <v>401</v>
      </c>
      <c r="E94" s="92" t="s">
        <v>258</v>
      </c>
      <c r="F94" s="93" t="s">
        <v>402</v>
      </c>
      <c r="G94" s="45"/>
      <c r="H94" s="45"/>
      <c r="I94" s="21">
        <f t="shared" si="17"/>
        <v>50</v>
      </c>
      <c r="J94" s="30">
        <f t="shared" si="18"/>
        <v>62.5</v>
      </c>
      <c r="K94" s="35"/>
      <c r="L94" s="36"/>
      <c r="M94" s="29"/>
      <c r="N94" s="37"/>
      <c r="O94" s="35"/>
      <c r="P94" s="36"/>
      <c r="Q94" s="29"/>
      <c r="R94" s="37"/>
      <c r="S94" s="35">
        <f t="shared" si="22"/>
        <v>62.5</v>
      </c>
      <c r="T94" s="36">
        <v>50</v>
      </c>
      <c r="U94" s="29">
        <v>12.5</v>
      </c>
      <c r="V94" s="37"/>
    </row>
    <row r="95" spans="1:23" x14ac:dyDescent="0.25">
      <c r="A95" s="8">
        <v>90</v>
      </c>
      <c r="B95" s="212" t="s">
        <v>403</v>
      </c>
      <c r="C95" s="213"/>
      <c r="D95" s="213"/>
      <c r="E95" s="213"/>
      <c r="F95" s="213"/>
      <c r="G95" s="213"/>
      <c r="H95" s="213"/>
      <c r="I95" s="213"/>
      <c r="J95" s="30">
        <f t="shared" si="18"/>
        <v>1536.4730000000002</v>
      </c>
      <c r="K95" s="35">
        <f t="shared" ref="K95:U95" si="24">SUM(K69:K94)</f>
        <v>1060.8230000000001</v>
      </c>
      <c r="L95" s="36">
        <f t="shared" si="24"/>
        <v>847.70300000000009</v>
      </c>
      <c r="M95" s="29">
        <f t="shared" si="24"/>
        <v>211.61999999999998</v>
      </c>
      <c r="N95" s="37">
        <f t="shared" si="24"/>
        <v>1.5</v>
      </c>
      <c r="O95" s="35">
        <f t="shared" si="24"/>
        <v>379.7</v>
      </c>
      <c r="P95" s="36">
        <f t="shared" si="24"/>
        <v>340.19</v>
      </c>
      <c r="Q95" s="29">
        <f t="shared" si="24"/>
        <v>38.01</v>
      </c>
      <c r="R95" s="37">
        <f t="shared" si="24"/>
        <v>1.5</v>
      </c>
      <c r="S95" s="35">
        <f t="shared" si="24"/>
        <v>95.95</v>
      </c>
      <c r="T95" s="36">
        <f t="shared" si="24"/>
        <v>71.989999999999995</v>
      </c>
      <c r="U95" s="29">
        <f t="shared" si="24"/>
        <v>23.96</v>
      </c>
      <c r="V95" s="37"/>
      <c r="W95" s="51"/>
    </row>
    <row r="96" spans="1:23" ht="16.5" thickBot="1" x14ac:dyDescent="0.3">
      <c r="A96" s="8">
        <v>91</v>
      </c>
      <c r="B96" s="212" t="s">
        <v>404</v>
      </c>
      <c r="C96" s="213"/>
      <c r="D96" s="213"/>
      <c r="E96" s="213"/>
      <c r="F96" s="213"/>
      <c r="G96" s="213"/>
      <c r="H96" s="213"/>
      <c r="I96" s="213"/>
      <c r="J96" s="81">
        <f t="shared" si="18"/>
        <v>14214.466</v>
      </c>
      <c r="K96" s="82">
        <f t="shared" ref="K96:V96" si="25">SUM(K95+K67)</f>
        <v>5103.5829999999996</v>
      </c>
      <c r="L96" s="83">
        <f t="shared" si="25"/>
        <v>3790.2330000000006</v>
      </c>
      <c r="M96" s="84">
        <f t="shared" si="25"/>
        <v>1196.5100000000002</v>
      </c>
      <c r="N96" s="85">
        <f t="shared" si="25"/>
        <v>116.84</v>
      </c>
      <c r="O96" s="82">
        <f t="shared" si="25"/>
        <v>4603.7130000000006</v>
      </c>
      <c r="P96" s="83">
        <f t="shared" si="25"/>
        <v>3184.9230000000002</v>
      </c>
      <c r="Q96" s="84">
        <f t="shared" si="25"/>
        <v>1241.47</v>
      </c>
      <c r="R96" s="85">
        <f t="shared" si="25"/>
        <v>177.32</v>
      </c>
      <c r="S96" s="82">
        <f t="shared" si="25"/>
        <v>4507.1699999999992</v>
      </c>
      <c r="T96" s="83">
        <f t="shared" si="25"/>
        <v>3173.4399999999996</v>
      </c>
      <c r="U96" s="84">
        <f t="shared" si="25"/>
        <v>989.08000000000027</v>
      </c>
      <c r="V96" s="85">
        <f t="shared" si="25"/>
        <v>344.65</v>
      </c>
    </row>
    <row r="97" spans="1:23" ht="16.5" thickBot="1" x14ac:dyDescent="0.3">
      <c r="A97" s="13">
        <v>92</v>
      </c>
      <c r="B97" s="214" t="s">
        <v>405</v>
      </c>
      <c r="C97" s="214"/>
      <c r="D97" s="214"/>
      <c r="E97" s="214"/>
      <c r="F97" s="214"/>
      <c r="G97" s="214"/>
      <c r="H97" s="214"/>
      <c r="I97" s="214"/>
      <c r="J97" s="188"/>
      <c r="K97" s="188"/>
      <c r="L97" s="188"/>
      <c r="M97" s="188"/>
      <c r="N97" s="188"/>
      <c r="O97" s="188"/>
      <c r="P97" s="188"/>
      <c r="Q97" s="188"/>
      <c r="R97" s="188"/>
      <c r="S97" s="188"/>
      <c r="T97" s="188"/>
      <c r="U97" s="188"/>
      <c r="V97" s="188"/>
    </row>
    <row r="98" spans="1:23" s="3" customFormat="1" ht="47.25" x14ac:dyDescent="0.25">
      <c r="A98" s="8">
        <v>93</v>
      </c>
      <c r="B98" s="19" t="s">
        <v>22</v>
      </c>
      <c r="C98" s="20" t="s">
        <v>406</v>
      </c>
      <c r="D98" s="8" t="s">
        <v>407</v>
      </c>
      <c r="E98" s="20" t="s">
        <v>408</v>
      </c>
      <c r="F98" s="20" t="s">
        <v>409</v>
      </c>
      <c r="G98" s="29">
        <v>36.4</v>
      </c>
      <c r="H98" s="29">
        <v>9.1</v>
      </c>
      <c r="I98" s="21">
        <f t="shared" ref="I98:I111" si="26">G98+L98+P98+T98</f>
        <v>69.650000000000006</v>
      </c>
      <c r="J98" s="22">
        <f t="shared" ref="J98:J112" si="27">SUM(K98,O98,S98)</f>
        <v>36.94</v>
      </c>
      <c r="K98" s="23">
        <f>SUM(L98,M98,N98)</f>
        <v>36.94</v>
      </c>
      <c r="L98" s="27">
        <v>33.25</v>
      </c>
      <c r="M98" s="88">
        <v>3.69</v>
      </c>
      <c r="N98" s="89"/>
      <c r="O98" s="86"/>
      <c r="P98" s="27"/>
      <c r="Q98" s="88"/>
      <c r="R98" s="89"/>
      <c r="S98" s="86"/>
      <c r="T98" s="27"/>
      <c r="U98" s="88"/>
      <c r="V98" s="89"/>
      <c r="W98" s="94"/>
    </row>
    <row r="99" spans="1:23" s="3" customFormat="1" ht="31.5" x14ac:dyDescent="0.25">
      <c r="A99" s="8">
        <v>94</v>
      </c>
      <c r="B99" s="19" t="s">
        <v>27</v>
      </c>
      <c r="C99" s="95" t="s">
        <v>410</v>
      </c>
      <c r="D99" s="96" t="s">
        <v>411</v>
      </c>
      <c r="E99" s="97" t="s">
        <v>412</v>
      </c>
      <c r="F99" s="20" t="s">
        <v>413</v>
      </c>
      <c r="G99" s="29">
        <v>11.87</v>
      </c>
      <c r="H99" s="29">
        <v>4.0999999999999996</v>
      </c>
      <c r="I99" s="21">
        <f t="shared" si="26"/>
        <v>47.86</v>
      </c>
      <c r="J99" s="30">
        <f t="shared" si="27"/>
        <v>37.270000000000003</v>
      </c>
      <c r="K99" s="98">
        <f>SUM(L99,M99,N99)</f>
        <v>37.270000000000003</v>
      </c>
      <c r="L99" s="99">
        <v>35.99</v>
      </c>
      <c r="M99" s="100">
        <v>1.28</v>
      </c>
      <c r="N99" s="101"/>
      <c r="O99" s="98"/>
      <c r="P99" s="102"/>
      <c r="Q99" s="100"/>
      <c r="R99" s="101"/>
      <c r="S99" s="35"/>
      <c r="T99" s="34"/>
      <c r="U99" s="29"/>
      <c r="V99" s="37"/>
    </row>
    <row r="100" spans="1:23" ht="31.5" x14ac:dyDescent="0.25">
      <c r="A100" s="13">
        <v>95</v>
      </c>
      <c r="B100" s="9" t="s">
        <v>32</v>
      </c>
      <c r="C100" s="95" t="s">
        <v>414</v>
      </c>
      <c r="D100" s="96" t="s">
        <v>415</v>
      </c>
      <c r="E100" s="103" t="s">
        <v>416</v>
      </c>
      <c r="F100" s="20" t="s">
        <v>413</v>
      </c>
      <c r="G100" s="29"/>
      <c r="H100" s="29"/>
      <c r="I100" s="21">
        <f t="shared" si="26"/>
        <v>38.75</v>
      </c>
      <c r="J100" s="30">
        <f t="shared" si="27"/>
        <v>43.06</v>
      </c>
      <c r="K100" s="98"/>
      <c r="L100" s="99"/>
      <c r="M100" s="100"/>
      <c r="N100" s="101"/>
      <c r="O100" s="98">
        <f>SUM(P100,Q100,R100)</f>
        <v>43.06</v>
      </c>
      <c r="P100" s="102">
        <v>38.75</v>
      </c>
      <c r="Q100" s="100">
        <v>4.3099999999999996</v>
      </c>
      <c r="R100" s="101"/>
      <c r="S100" s="35"/>
      <c r="T100" s="34"/>
      <c r="U100" s="29"/>
      <c r="V100" s="37"/>
    </row>
    <row r="101" spans="1:23" s="3" customFormat="1" ht="31.5" x14ac:dyDescent="0.25">
      <c r="A101" s="8">
        <v>96</v>
      </c>
      <c r="B101" s="19" t="s">
        <v>33</v>
      </c>
      <c r="C101" s="95" t="s">
        <v>417</v>
      </c>
      <c r="D101" s="96" t="s">
        <v>418</v>
      </c>
      <c r="E101" s="103" t="s">
        <v>419</v>
      </c>
      <c r="F101" s="20" t="s">
        <v>413</v>
      </c>
      <c r="G101" s="29"/>
      <c r="H101" s="29"/>
      <c r="I101" s="21">
        <f t="shared" si="26"/>
        <v>17.079999999999998</v>
      </c>
      <c r="J101" s="30">
        <f t="shared" si="27"/>
        <v>18.979999999999997</v>
      </c>
      <c r="K101" s="98">
        <f>SUM(L101,M101,N101)</f>
        <v>18.979999999999997</v>
      </c>
      <c r="L101" s="99">
        <v>17.079999999999998</v>
      </c>
      <c r="M101" s="100">
        <v>1.9</v>
      </c>
      <c r="N101" s="101"/>
      <c r="O101" s="98"/>
      <c r="P101" s="102"/>
      <c r="Q101" s="100"/>
      <c r="R101" s="101"/>
      <c r="S101" s="35"/>
      <c r="T101" s="34"/>
      <c r="U101" s="29"/>
      <c r="V101" s="37"/>
    </row>
    <row r="102" spans="1:23" ht="47.25" x14ac:dyDescent="0.25">
      <c r="A102" s="8">
        <v>97</v>
      </c>
      <c r="B102" s="19" t="s">
        <v>38</v>
      </c>
      <c r="C102" s="104" t="s">
        <v>420</v>
      </c>
      <c r="D102" s="105" t="s">
        <v>421</v>
      </c>
      <c r="E102" s="104" t="s">
        <v>422</v>
      </c>
      <c r="F102" s="20" t="s">
        <v>413</v>
      </c>
      <c r="G102" s="29"/>
      <c r="H102" s="29"/>
      <c r="I102" s="21">
        <f t="shared" si="26"/>
        <v>17.510000000000002</v>
      </c>
      <c r="J102" s="30">
        <f t="shared" si="27"/>
        <v>19.510000000000002</v>
      </c>
      <c r="K102" s="106">
        <f>SUM(L102,M102,N102)</f>
        <v>19.510000000000002</v>
      </c>
      <c r="L102" s="107">
        <v>17.510000000000002</v>
      </c>
      <c r="M102" s="108">
        <v>2</v>
      </c>
      <c r="N102" s="101"/>
      <c r="O102" s="98"/>
      <c r="P102" s="102"/>
      <c r="Q102" s="100"/>
      <c r="R102" s="101"/>
      <c r="S102" s="35"/>
      <c r="T102" s="34"/>
      <c r="U102" s="29"/>
      <c r="V102" s="37"/>
    </row>
    <row r="103" spans="1:23" s="3" customFormat="1" ht="47.25" x14ac:dyDescent="0.25">
      <c r="A103" s="13">
        <v>98</v>
      </c>
      <c r="B103" s="9" t="s">
        <v>43</v>
      </c>
      <c r="C103" s="20" t="s">
        <v>423</v>
      </c>
      <c r="D103" s="8" t="s">
        <v>424</v>
      </c>
      <c r="E103" s="41" t="s">
        <v>105</v>
      </c>
      <c r="F103" s="109" t="s">
        <v>413</v>
      </c>
      <c r="G103" s="29"/>
      <c r="H103" s="29"/>
      <c r="I103" s="21">
        <f t="shared" si="26"/>
        <v>5.77</v>
      </c>
      <c r="J103" s="30">
        <f t="shared" si="27"/>
        <v>8.43</v>
      </c>
      <c r="K103" s="35">
        <f t="shared" ref="K103:K110" si="28">SUM(L103:N103)</f>
        <v>8.43</v>
      </c>
      <c r="L103" s="34">
        <v>5.77</v>
      </c>
      <c r="M103" s="29">
        <v>2.66</v>
      </c>
      <c r="N103" s="37"/>
      <c r="O103" s="31"/>
      <c r="P103" s="34"/>
      <c r="Q103" s="29"/>
      <c r="R103" s="37"/>
      <c r="S103" s="35"/>
      <c r="T103" s="34"/>
      <c r="U103" s="29"/>
      <c r="V103" s="37"/>
    </row>
    <row r="104" spans="1:23" s="3" customFormat="1" ht="47.25" x14ac:dyDescent="0.25">
      <c r="A104" s="8">
        <v>99</v>
      </c>
      <c r="B104" s="9" t="s">
        <v>48</v>
      </c>
      <c r="C104" s="52" t="s">
        <v>425</v>
      </c>
      <c r="D104" s="8" t="s">
        <v>426</v>
      </c>
      <c r="E104" s="110" t="s">
        <v>427</v>
      </c>
      <c r="F104" s="66" t="s">
        <v>428</v>
      </c>
      <c r="G104" s="111"/>
      <c r="H104" s="111"/>
      <c r="I104" s="112">
        <f t="shared" si="26"/>
        <v>59.47</v>
      </c>
      <c r="J104" s="113">
        <f t="shared" si="27"/>
        <v>74.34</v>
      </c>
      <c r="K104" s="98">
        <f t="shared" si="28"/>
        <v>74.34</v>
      </c>
      <c r="L104" s="114">
        <v>59.47</v>
      </c>
      <c r="M104" s="115">
        <v>14.87</v>
      </c>
      <c r="N104" s="116"/>
      <c r="O104" s="117"/>
      <c r="P104" s="118"/>
      <c r="Q104" s="119"/>
      <c r="R104" s="116"/>
      <c r="S104" s="48"/>
      <c r="T104" s="120"/>
      <c r="U104" s="55"/>
      <c r="V104" s="57"/>
      <c r="W104" s="121"/>
    </row>
    <row r="105" spans="1:23" s="3" customFormat="1" ht="47.25" x14ac:dyDescent="0.25">
      <c r="A105" s="8">
        <v>100</v>
      </c>
      <c r="B105" s="9" t="s">
        <v>53</v>
      </c>
      <c r="C105" s="52" t="s">
        <v>429</v>
      </c>
      <c r="D105" s="8" t="s">
        <v>430</v>
      </c>
      <c r="E105" s="122" t="s">
        <v>431</v>
      </c>
      <c r="F105" s="62" t="s">
        <v>413</v>
      </c>
      <c r="G105" s="111"/>
      <c r="H105" s="111"/>
      <c r="I105" s="112">
        <f t="shared" si="26"/>
        <v>19.73</v>
      </c>
      <c r="J105" s="113">
        <f t="shared" si="27"/>
        <v>22.73</v>
      </c>
      <c r="K105" s="98">
        <f t="shared" si="28"/>
        <v>22.73</v>
      </c>
      <c r="L105" s="114">
        <v>19.73</v>
      </c>
      <c r="M105" s="115">
        <v>3</v>
      </c>
      <c r="N105" s="116"/>
      <c r="O105" s="117"/>
      <c r="P105" s="118"/>
      <c r="Q105" s="119"/>
      <c r="R105" s="116"/>
      <c r="S105" s="48"/>
      <c r="T105" s="120"/>
      <c r="U105" s="55"/>
      <c r="V105" s="57"/>
    </row>
    <row r="106" spans="1:23" s="3" customFormat="1" ht="31.5" x14ac:dyDescent="0.25">
      <c r="A106" s="13">
        <v>101</v>
      </c>
      <c r="B106" s="9" t="s">
        <v>55</v>
      </c>
      <c r="C106" s="52" t="s">
        <v>432</v>
      </c>
      <c r="D106" s="8" t="s">
        <v>433</v>
      </c>
      <c r="E106" s="123" t="s">
        <v>434</v>
      </c>
      <c r="F106" s="124" t="s">
        <v>413</v>
      </c>
      <c r="G106" s="111"/>
      <c r="H106" s="111"/>
      <c r="I106" s="112">
        <f t="shared" si="26"/>
        <v>28.44</v>
      </c>
      <c r="J106" s="113">
        <f t="shared" si="27"/>
        <v>35.64</v>
      </c>
      <c r="K106" s="98"/>
      <c r="L106" s="114"/>
      <c r="M106" s="115"/>
      <c r="N106" s="125"/>
      <c r="O106" s="98"/>
      <c r="P106" s="114"/>
      <c r="Q106" s="115"/>
      <c r="R106" s="116"/>
      <c r="S106" s="98">
        <f t="shared" ref="S106" si="29">SUM(T106:V106)</f>
        <v>35.64</v>
      </c>
      <c r="T106" s="114">
        <v>28.44</v>
      </c>
      <c r="U106" s="115">
        <v>7.2</v>
      </c>
      <c r="V106" s="57"/>
    </row>
    <row r="107" spans="1:23" s="3" customFormat="1" ht="47.25" x14ac:dyDescent="0.25">
      <c r="A107" s="8">
        <v>102</v>
      </c>
      <c r="B107" s="9" t="s">
        <v>60</v>
      </c>
      <c r="C107" s="52" t="s">
        <v>435</v>
      </c>
      <c r="D107" s="8" t="s">
        <v>436</v>
      </c>
      <c r="E107" s="126" t="s">
        <v>437</v>
      </c>
      <c r="F107" s="127" t="s">
        <v>428</v>
      </c>
      <c r="G107" s="111"/>
      <c r="H107" s="111"/>
      <c r="I107" s="112">
        <f t="shared" si="26"/>
        <v>21.8</v>
      </c>
      <c r="J107" s="113">
        <f t="shared" si="27"/>
        <v>27.25</v>
      </c>
      <c r="K107" s="98">
        <f t="shared" si="28"/>
        <v>27.25</v>
      </c>
      <c r="L107" s="114">
        <v>21.8</v>
      </c>
      <c r="M107" s="115">
        <v>5.45</v>
      </c>
      <c r="N107" s="125"/>
      <c r="O107" s="98"/>
      <c r="P107" s="114"/>
      <c r="Q107" s="115"/>
      <c r="R107" s="116"/>
      <c r="S107" s="48"/>
      <c r="T107" s="120"/>
      <c r="U107" s="55"/>
      <c r="V107" s="57"/>
    </row>
    <row r="108" spans="1:23" s="3" customFormat="1" ht="47.25" x14ac:dyDescent="0.25">
      <c r="A108" s="8">
        <v>103</v>
      </c>
      <c r="B108" s="9" t="s">
        <v>65</v>
      </c>
      <c r="C108" s="52" t="s">
        <v>438</v>
      </c>
      <c r="D108" s="8" t="s">
        <v>439</v>
      </c>
      <c r="E108" s="126" t="s">
        <v>440</v>
      </c>
      <c r="F108" s="127" t="s">
        <v>413</v>
      </c>
      <c r="G108" s="111"/>
      <c r="H108" s="111"/>
      <c r="I108" s="112">
        <f t="shared" si="26"/>
        <v>19.54</v>
      </c>
      <c r="J108" s="113">
        <f t="shared" si="27"/>
        <v>21.72</v>
      </c>
      <c r="K108" s="98"/>
      <c r="L108" s="114"/>
      <c r="M108" s="115"/>
      <c r="N108" s="125"/>
      <c r="O108" s="98">
        <f t="shared" ref="O108:O109" si="30">SUM(P108:R108)</f>
        <v>21.72</v>
      </c>
      <c r="P108" s="114">
        <v>19.54</v>
      </c>
      <c r="Q108" s="115">
        <v>2.1800000000000002</v>
      </c>
      <c r="R108" s="116"/>
      <c r="S108" s="48"/>
      <c r="T108" s="120"/>
      <c r="U108" s="55"/>
      <c r="V108" s="57"/>
    </row>
    <row r="109" spans="1:23" s="3" customFormat="1" ht="63" x14ac:dyDescent="0.25">
      <c r="A109" s="13">
        <v>104</v>
      </c>
      <c r="B109" s="9" t="s">
        <v>70</v>
      </c>
      <c r="C109" s="52" t="s">
        <v>441</v>
      </c>
      <c r="D109" s="8" t="s">
        <v>442</v>
      </c>
      <c r="E109" s="61" t="s">
        <v>443</v>
      </c>
      <c r="F109" s="127" t="s">
        <v>413</v>
      </c>
      <c r="G109" s="111"/>
      <c r="H109" s="111"/>
      <c r="I109" s="112">
        <f t="shared" si="26"/>
        <v>5.82</v>
      </c>
      <c r="J109" s="113">
        <f t="shared" si="27"/>
        <v>6.4700000000000006</v>
      </c>
      <c r="K109" s="98"/>
      <c r="L109" s="114"/>
      <c r="M109" s="115"/>
      <c r="N109" s="125"/>
      <c r="O109" s="98">
        <f t="shared" si="30"/>
        <v>6.4700000000000006</v>
      </c>
      <c r="P109" s="114">
        <v>5.82</v>
      </c>
      <c r="Q109" s="115">
        <v>0.65</v>
      </c>
      <c r="R109" s="116"/>
      <c r="S109" s="48"/>
      <c r="T109" s="120"/>
      <c r="U109" s="55"/>
      <c r="V109" s="57"/>
    </row>
    <row r="110" spans="1:23" s="3" customFormat="1" ht="63" x14ac:dyDescent="0.25">
      <c r="A110" s="8">
        <v>105</v>
      </c>
      <c r="B110" s="9" t="s">
        <v>75</v>
      </c>
      <c r="C110" s="52" t="s">
        <v>444</v>
      </c>
      <c r="D110" s="8" t="s">
        <v>445</v>
      </c>
      <c r="E110" s="126" t="s">
        <v>446</v>
      </c>
      <c r="F110" s="127" t="s">
        <v>413</v>
      </c>
      <c r="G110" s="111"/>
      <c r="H110" s="111"/>
      <c r="I110" s="112">
        <f t="shared" si="26"/>
        <v>32.99</v>
      </c>
      <c r="J110" s="113">
        <f t="shared" si="27"/>
        <v>36.660000000000004</v>
      </c>
      <c r="K110" s="98">
        <f t="shared" si="28"/>
        <v>36.660000000000004</v>
      </c>
      <c r="L110" s="114">
        <v>32.99</v>
      </c>
      <c r="M110" s="115">
        <v>3.67</v>
      </c>
      <c r="N110" s="125"/>
      <c r="O110" s="98"/>
      <c r="P110" s="114"/>
      <c r="Q110" s="115"/>
      <c r="R110" s="116"/>
      <c r="S110" s="48"/>
      <c r="T110" s="120"/>
      <c r="U110" s="55"/>
      <c r="V110" s="57"/>
    </row>
    <row r="111" spans="1:23" s="3" customFormat="1" ht="47.25" x14ac:dyDescent="0.25">
      <c r="A111" s="8">
        <v>106</v>
      </c>
      <c r="B111" s="9" t="s">
        <v>80</v>
      </c>
      <c r="C111" s="52" t="s">
        <v>447</v>
      </c>
      <c r="D111" s="8" t="s">
        <v>448</v>
      </c>
      <c r="E111" s="126" t="s">
        <v>63</v>
      </c>
      <c r="F111" s="127" t="s">
        <v>413</v>
      </c>
      <c r="G111" s="111"/>
      <c r="H111" s="111"/>
      <c r="I111" s="112">
        <f t="shared" si="26"/>
        <v>17.97</v>
      </c>
      <c r="J111" s="113">
        <f t="shared" si="27"/>
        <v>19.97</v>
      </c>
      <c r="K111" s="98"/>
      <c r="L111" s="114"/>
      <c r="M111" s="115"/>
      <c r="N111" s="125"/>
      <c r="O111" s="98"/>
      <c r="P111" s="114"/>
      <c r="Q111" s="115"/>
      <c r="R111" s="116"/>
      <c r="S111" s="98">
        <f t="shared" ref="S111" si="31">SUM(T111:V111)</f>
        <v>19.97</v>
      </c>
      <c r="T111" s="114">
        <v>17.97</v>
      </c>
      <c r="U111" s="115">
        <v>2</v>
      </c>
      <c r="V111" s="57"/>
    </row>
    <row r="112" spans="1:23" ht="16.5" thickBot="1" x14ac:dyDescent="0.3">
      <c r="A112" s="13">
        <v>107</v>
      </c>
      <c r="B112" s="212" t="s">
        <v>449</v>
      </c>
      <c r="C112" s="213"/>
      <c r="D112" s="213"/>
      <c r="E112" s="213"/>
      <c r="F112" s="213"/>
      <c r="G112" s="213"/>
      <c r="H112" s="213"/>
      <c r="I112" s="213"/>
      <c r="J112" s="81">
        <f t="shared" si="27"/>
        <v>408.97</v>
      </c>
      <c r="K112" s="82">
        <f>SUM(K98:K111)</f>
        <v>282.11</v>
      </c>
      <c r="L112" s="83">
        <f>SUM(L98:L111)</f>
        <v>243.59</v>
      </c>
      <c r="M112" s="128">
        <f>SUM(M98:M111)</f>
        <v>38.520000000000003</v>
      </c>
      <c r="N112" s="85"/>
      <c r="O112" s="82">
        <f>SUM(O98:O111)</f>
        <v>71.25</v>
      </c>
      <c r="P112" s="83">
        <f>SUM(P98:P111)</f>
        <v>64.11</v>
      </c>
      <c r="Q112" s="128">
        <f>SUM(Q98:Q111)</f>
        <v>7.1400000000000006</v>
      </c>
      <c r="R112" s="85"/>
      <c r="S112" s="82">
        <f>SUM(S98:S111)</f>
        <v>55.61</v>
      </c>
      <c r="T112" s="83">
        <f>SUM(T98:T111)</f>
        <v>46.41</v>
      </c>
      <c r="U112" s="128">
        <f>SUM(U98:U111)</f>
        <v>9.1999999999999993</v>
      </c>
      <c r="V112" s="85"/>
    </row>
    <row r="113" spans="1:25" x14ac:dyDescent="0.25">
      <c r="A113" s="8">
        <v>108</v>
      </c>
      <c r="B113" s="214" t="s">
        <v>450</v>
      </c>
      <c r="C113" s="214"/>
      <c r="D113" s="214"/>
      <c r="E113" s="214"/>
      <c r="F113" s="214"/>
      <c r="G113" s="214"/>
      <c r="H113" s="214"/>
      <c r="I113" s="214"/>
      <c r="J113" s="214"/>
      <c r="K113" s="214"/>
      <c r="L113" s="214"/>
      <c r="M113" s="214"/>
      <c r="N113" s="214"/>
      <c r="O113" s="214"/>
      <c r="P113" s="214"/>
      <c r="Q113" s="214"/>
      <c r="R113" s="214"/>
      <c r="S113" s="214"/>
      <c r="T113" s="214"/>
      <c r="U113" s="214"/>
      <c r="V113" s="214"/>
    </row>
    <row r="114" spans="1:25" ht="16.5" thickBot="1" x14ac:dyDescent="0.3">
      <c r="A114" s="8">
        <v>109</v>
      </c>
      <c r="B114" s="211" t="s">
        <v>451</v>
      </c>
      <c r="C114" s="211"/>
      <c r="D114" s="211"/>
      <c r="E114" s="211"/>
      <c r="F114" s="211"/>
      <c r="G114" s="211"/>
      <c r="H114" s="211"/>
      <c r="I114" s="211"/>
      <c r="J114" s="215"/>
      <c r="K114" s="215"/>
      <c r="L114" s="215"/>
      <c r="M114" s="215"/>
      <c r="N114" s="215"/>
      <c r="O114" s="215"/>
      <c r="P114" s="215"/>
      <c r="Q114" s="215"/>
      <c r="R114" s="215"/>
      <c r="S114" s="215"/>
      <c r="T114" s="215"/>
      <c r="U114" s="215"/>
      <c r="V114" s="215"/>
    </row>
    <row r="115" spans="1:25" ht="47.25" x14ac:dyDescent="0.25">
      <c r="A115" s="13">
        <v>110</v>
      </c>
      <c r="B115" s="9" t="s">
        <v>22</v>
      </c>
      <c r="C115" s="20" t="s">
        <v>452</v>
      </c>
      <c r="D115" s="8" t="s">
        <v>453</v>
      </c>
      <c r="E115" s="20" t="s">
        <v>454</v>
      </c>
      <c r="F115" s="20" t="s">
        <v>184</v>
      </c>
      <c r="G115" s="21">
        <v>545.66000000000008</v>
      </c>
      <c r="H115" s="21"/>
      <c r="I115" s="21">
        <f t="shared" ref="I115:I123" si="32">G115+L115+P115+T115</f>
        <v>794.28000000000009</v>
      </c>
      <c r="J115" s="22">
        <f t="shared" ref="J115:J131" si="33">SUM(K115,O115,S115)</f>
        <v>248.62</v>
      </c>
      <c r="K115" s="23">
        <f>SUM(L115,M115,N115)</f>
        <v>23.41</v>
      </c>
      <c r="L115" s="24">
        <v>23.41</v>
      </c>
      <c r="M115" s="25"/>
      <c r="N115" s="26"/>
      <c r="O115" s="23">
        <f>SUM(P115,Q115,R115)</f>
        <v>136.46</v>
      </c>
      <c r="P115" s="24">
        <v>136.46</v>
      </c>
      <c r="Q115" s="25"/>
      <c r="R115" s="26"/>
      <c r="S115" s="23">
        <f t="shared" ref="S115:S118" si="34">SUM(T115,U115,V115)</f>
        <v>88.75</v>
      </c>
      <c r="T115" s="24">
        <v>88.75</v>
      </c>
      <c r="U115" s="25"/>
      <c r="V115" s="26"/>
    </row>
    <row r="116" spans="1:25" ht="63" x14ac:dyDescent="0.25">
      <c r="A116" s="8">
        <v>111</v>
      </c>
      <c r="B116" s="9" t="s">
        <v>27</v>
      </c>
      <c r="C116" s="20" t="s">
        <v>455</v>
      </c>
      <c r="D116" s="8" t="s">
        <v>456</v>
      </c>
      <c r="E116" s="20" t="s">
        <v>457</v>
      </c>
      <c r="F116" s="20" t="s">
        <v>458</v>
      </c>
      <c r="G116" s="21">
        <v>84.550000000000011</v>
      </c>
      <c r="H116" s="21">
        <v>9.57</v>
      </c>
      <c r="I116" s="21">
        <f t="shared" si="32"/>
        <v>222.25</v>
      </c>
      <c r="J116" s="30">
        <f t="shared" si="33"/>
        <v>137.69999999999999</v>
      </c>
      <c r="K116" s="31"/>
      <c r="L116" s="32"/>
      <c r="M116" s="21"/>
      <c r="N116" s="33"/>
      <c r="O116" s="31">
        <f>SUM(P116,Q116,R116)</f>
        <v>50</v>
      </c>
      <c r="P116" s="32">
        <v>50</v>
      </c>
      <c r="Q116" s="21"/>
      <c r="R116" s="33"/>
      <c r="S116" s="31">
        <f t="shared" si="34"/>
        <v>87.7</v>
      </c>
      <c r="T116" s="32">
        <v>87.7</v>
      </c>
      <c r="U116" s="21"/>
      <c r="V116" s="33"/>
    </row>
    <row r="117" spans="1:25" ht="94.5" x14ac:dyDescent="0.25">
      <c r="A117" s="8">
        <v>112</v>
      </c>
      <c r="B117" s="9" t="s">
        <v>32</v>
      </c>
      <c r="C117" s="20" t="s">
        <v>459</v>
      </c>
      <c r="D117" s="8" t="s">
        <v>460</v>
      </c>
      <c r="E117" s="20" t="s">
        <v>461</v>
      </c>
      <c r="F117" s="20" t="s">
        <v>462</v>
      </c>
      <c r="G117" s="21">
        <v>61.75</v>
      </c>
      <c r="H117" s="21">
        <v>2</v>
      </c>
      <c r="I117" s="21">
        <f t="shared" si="32"/>
        <v>128.76999999999998</v>
      </c>
      <c r="J117" s="30">
        <f t="shared" si="33"/>
        <v>67.02</v>
      </c>
      <c r="K117" s="31"/>
      <c r="L117" s="32"/>
      <c r="M117" s="21"/>
      <c r="N117" s="33"/>
      <c r="O117" s="31"/>
      <c r="P117" s="32"/>
      <c r="Q117" s="21"/>
      <c r="R117" s="33"/>
      <c r="S117" s="31">
        <f t="shared" si="34"/>
        <v>67.02</v>
      </c>
      <c r="T117" s="32">
        <v>67.02</v>
      </c>
      <c r="U117" s="21"/>
      <c r="V117" s="33"/>
    </row>
    <row r="118" spans="1:25" ht="110.25" x14ac:dyDescent="0.25">
      <c r="A118" s="13">
        <v>113</v>
      </c>
      <c r="B118" s="9" t="s">
        <v>33</v>
      </c>
      <c r="C118" s="20" t="s">
        <v>463</v>
      </c>
      <c r="D118" s="8" t="s">
        <v>464</v>
      </c>
      <c r="E118" s="20" t="s">
        <v>465</v>
      </c>
      <c r="F118" s="20" t="s">
        <v>466</v>
      </c>
      <c r="G118" s="21">
        <v>233.67</v>
      </c>
      <c r="H118" s="21">
        <v>6</v>
      </c>
      <c r="I118" s="21">
        <f t="shared" si="32"/>
        <v>313.66999999999996</v>
      </c>
      <c r="J118" s="30">
        <f t="shared" si="33"/>
        <v>89</v>
      </c>
      <c r="K118" s="31">
        <f t="shared" ref="K118:K120" si="35">SUM(L118,M118,N118)</f>
        <v>3</v>
      </c>
      <c r="L118" s="32"/>
      <c r="M118" s="21">
        <v>3</v>
      </c>
      <c r="N118" s="33"/>
      <c r="O118" s="31">
        <f>SUM(P118,Q118,R118)</f>
        <v>53</v>
      </c>
      <c r="P118" s="32">
        <v>50</v>
      </c>
      <c r="Q118" s="21">
        <v>3</v>
      </c>
      <c r="R118" s="33"/>
      <c r="S118" s="31">
        <f t="shared" si="34"/>
        <v>33</v>
      </c>
      <c r="T118" s="32">
        <v>30</v>
      </c>
      <c r="U118" s="21">
        <v>3</v>
      </c>
      <c r="V118" s="33"/>
    </row>
    <row r="119" spans="1:25" ht="78.75" x14ac:dyDescent="0.25">
      <c r="A119" s="8">
        <v>114</v>
      </c>
      <c r="B119" s="9" t="s">
        <v>38</v>
      </c>
      <c r="C119" s="20" t="s">
        <v>467</v>
      </c>
      <c r="D119" s="8" t="s">
        <v>468</v>
      </c>
      <c r="E119" s="20" t="s">
        <v>469</v>
      </c>
      <c r="F119" s="20" t="s">
        <v>470</v>
      </c>
      <c r="G119" s="21">
        <v>192.8</v>
      </c>
      <c r="H119" s="21">
        <v>35.479999999999997</v>
      </c>
      <c r="I119" s="21">
        <f t="shared" si="32"/>
        <v>254.8</v>
      </c>
      <c r="J119" s="30">
        <f t="shared" si="33"/>
        <v>70.239999999999995</v>
      </c>
      <c r="K119" s="31">
        <f t="shared" si="35"/>
        <v>70.239999999999995</v>
      </c>
      <c r="L119" s="32">
        <v>62</v>
      </c>
      <c r="M119" s="21">
        <v>8.24</v>
      </c>
      <c r="N119" s="33"/>
      <c r="O119" s="31"/>
      <c r="P119" s="32"/>
      <c r="Q119" s="21"/>
      <c r="R119" s="33"/>
      <c r="S119" s="31"/>
      <c r="T119" s="32"/>
      <c r="U119" s="21"/>
      <c r="V119" s="33"/>
    </row>
    <row r="120" spans="1:25" ht="47.25" x14ac:dyDescent="0.25">
      <c r="A120" s="8">
        <v>115</v>
      </c>
      <c r="B120" s="9" t="s">
        <v>43</v>
      </c>
      <c r="C120" s="20" t="s">
        <v>471</v>
      </c>
      <c r="D120" s="8" t="s">
        <v>472</v>
      </c>
      <c r="E120" s="20" t="s">
        <v>473</v>
      </c>
      <c r="F120" s="20" t="s">
        <v>474</v>
      </c>
      <c r="G120" s="21">
        <v>14.45</v>
      </c>
      <c r="H120" s="21"/>
      <c r="I120" s="21">
        <f t="shared" si="32"/>
        <v>200.3</v>
      </c>
      <c r="J120" s="30">
        <f t="shared" si="33"/>
        <v>185.85000000000002</v>
      </c>
      <c r="K120" s="31">
        <f t="shared" si="35"/>
        <v>114.79</v>
      </c>
      <c r="L120" s="32">
        <v>114.79</v>
      </c>
      <c r="M120" s="21"/>
      <c r="N120" s="33"/>
      <c r="O120" s="31">
        <f t="shared" ref="O120:O123" si="36">SUM(P120,Q120,R120)</f>
        <v>71.06</v>
      </c>
      <c r="P120" s="32">
        <v>71.06</v>
      </c>
      <c r="Q120" s="21"/>
      <c r="R120" s="33"/>
      <c r="S120" s="31"/>
      <c r="T120" s="32"/>
      <c r="U120" s="21"/>
      <c r="V120" s="33"/>
    </row>
    <row r="121" spans="1:25" ht="63" x14ac:dyDescent="0.25">
      <c r="A121" s="13">
        <v>116</v>
      </c>
      <c r="B121" s="9" t="s">
        <v>48</v>
      </c>
      <c r="C121" s="20" t="s">
        <v>475</v>
      </c>
      <c r="D121" s="8" t="s">
        <v>476</v>
      </c>
      <c r="E121" s="20" t="s">
        <v>477</v>
      </c>
      <c r="F121" s="20" t="s">
        <v>478</v>
      </c>
      <c r="G121" s="21"/>
      <c r="H121" s="21"/>
      <c r="I121" s="21">
        <f t="shared" si="32"/>
        <v>31.73</v>
      </c>
      <c r="J121" s="30">
        <f t="shared" si="33"/>
        <v>31.73</v>
      </c>
      <c r="K121" s="31"/>
      <c r="L121" s="32"/>
      <c r="M121" s="21"/>
      <c r="N121" s="33"/>
      <c r="O121" s="31"/>
      <c r="P121" s="32"/>
      <c r="Q121" s="21"/>
      <c r="R121" s="33"/>
      <c r="S121" s="31">
        <f>SUM(T121,U121,V121)</f>
        <v>31.73</v>
      </c>
      <c r="T121" s="32">
        <v>31.73</v>
      </c>
      <c r="U121" s="21"/>
      <c r="V121" s="33"/>
    </row>
    <row r="122" spans="1:25" ht="63" x14ac:dyDescent="0.25">
      <c r="A122" s="8">
        <v>117</v>
      </c>
      <c r="B122" s="9" t="s">
        <v>53</v>
      </c>
      <c r="C122" s="20" t="s">
        <v>479</v>
      </c>
      <c r="D122" s="8" t="s">
        <v>480</v>
      </c>
      <c r="E122" s="20" t="s">
        <v>481</v>
      </c>
      <c r="F122" s="20" t="s">
        <v>482</v>
      </c>
      <c r="G122" s="21"/>
      <c r="H122" s="21"/>
      <c r="I122" s="21">
        <f t="shared" si="32"/>
        <v>15</v>
      </c>
      <c r="J122" s="30">
        <f t="shared" si="33"/>
        <v>75</v>
      </c>
      <c r="K122" s="31"/>
      <c r="L122" s="32"/>
      <c r="M122" s="21"/>
      <c r="N122" s="33"/>
      <c r="O122" s="31">
        <f t="shared" si="36"/>
        <v>35</v>
      </c>
      <c r="P122" s="32">
        <v>5</v>
      </c>
      <c r="Q122" s="21">
        <v>10</v>
      </c>
      <c r="R122" s="33">
        <v>20</v>
      </c>
      <c r="S122" s="31">
        <f>SUM(T122,U122,V122)</f>
        <v>40</v>
      </c>
      <c r="T122" s="32">
        <v>10</v>
      </c>
      <c r="U122" s="21">
        <v>10</v>
      </c>
      <c r="V122" s="33">
        <v>20</v>
      </c>
    </row>
    <row r="123" spans="1:25" ht="47.25" x14ac:dyDescent="0.25">
      <c r="A123" s="8">
        <v>118</v>
      </c>
      <c r="B123" s="9" t="s">
        <v>55</v>
      </c>
      <c r="C123" s="20" t="s">
        <v>483</v>
      </c>
      <c r="D123" s="8" t="s">
        <v>484</v>
      </c>
      <c r="E123" s="20" t="s">
        <v>485</v>
      </c>
      <c r="F123" s="20" t="s">
        <v>486</v>
      </c>
      <c r="G123" s="21"/>
      <c r="H123" s="21"/>
      <c r="I123" s="21">
        <f t="shared" si="32"/>
        <v>42.68</v>
      </c>
      <c r="J123" s="30">
        <f t="shared" si="33"/>
        <v>46.68</v>
      </c>
      <c r="K123" s="31"/>
      <c r="L123" s="32"/>
      <c r="M123" s="21"/>
      <c r="N123" s="33"/>
      <c r="O123" s="31">
        <f t="shared" si="36"/>
        <v>26.68</v>
      </c>
      <c r="P123" s="32">
        <v>22.68</v>
      </c>
      <c r="Q123" s="21">
        <v>4</v>
      </c>
      <c r="R123" s="33"/>
      <c r="S123" s="31">
        <f>SUM(T123,U123,V123)</f>
        <v>20</v>
      </c>
      <c r="T123" s="32">
        <v>20</v>
      </c>
      <c r="U123" s="21"/>
      <c r="V123" s="33"/>
    </row>
    <row r="124" spans="1:25" s="133" customFormat="1" ht="16.5" customHeight="1" thickBot="1" x14ac:dyDescent="0.3">
      <c r="A124" s="13">
        <v>119</v>
      </c>
      <c r="B124" s="207" t="s">
        <v>487</v>
      </c>
      <c r="C124" s="208"/>
      <c r="D124" s="208"/>
      <c r="E124" s="208"/>
      <c r="F124" s="208"/>
      <c r="G124" s="208"/>
      <c r="H124" s="208"/>
      <c r="I124" s="208"/>
      <c r="J124" s="81">
        <f t="shared" si="33"/>
        <v>951.83999999999992</v>
      </c>
      <c r="K124" s="129">
        <f t="shared" ref="K124:L124" si="37">SUM(K115:K123)</f>
        <v>211.44</v>
      </c>
      <c r="L124" s="130">
        <f t="shared" si="37"/>
        <v>200.2</v>
      </c>
      <c r="M124" s="131">
        <f>SUM(M115:M123)</f>
        <v>11.24</v>
      </c>
      <c r="N124" s="132"/>
      <c r="O124" s="129">
        <f t="shared" ref="O124:V124" si="38">SUM(O115:O123)</f>
        <v>372.2</v>
      </c>
      <c r="P124" s="130">
        <f t="shared" si="38"/>
        <v>335.2</v>
      </c>
      <c r="Q124" s="131">
        <f t="shared" si="38"/>
        <v>17</v>
      </c>
      <c r="R124" s="132">
        <f t="shared" si="38"/>
        <v>20</v>
      </c>
      <c r="S124" s="129">
        <f t="shared" si="38"/>
        <v>368.2</v>
      </c>
      <c r="T124" s="130">
        <f t="shared" si="38"/>
        <v>335.2</v>
      </c>
      <c r="U124" s="131">
        <f t="shared" si="38"/>
        <v>13</v>
      </c>
      <c r="V124" s="132">
        <f t="shared" si="38"/>
        <v>20</v>
      </c>
      <c r="W124" s="6"/>
      <c r="X124" s="6"/>
      <c r="Y124" s="6"/>
    </row>
    <row r="125" spans="1:25" s="133" customFormat="1" ht="16.5" thickBot="1" x14ac:dyDescent="0.3">
      <c r="A125" s="8">
        <v>120</v>
      </c>
      <c r="B125" s="211" t="s">
        <v>488</v>
      </c>
      <c r="C125" s="211"/>
      <c r="D125" s="211"/>
      <c r="E125" s="211"/>
      <c r="F125" s="211"/>
      <c r="G125" s="211"/>
      <c r="H125" s="211"/>
      <c r="I125" s="211"/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6"/>
      <c r="X125" s="6"/>
      <c r="Y125" s="6"/>
    </row>
    <row r="126" spans="1:25" s="133" customFormat="1" ht="63" x14ac:dyDescent="0.25">
      <c r="A126" s="8">
        <v>121</v>
      </c>
      <c r="B126" s="9" t="s">
        <v>60</v>
      </c>
      <c r="C126" s="20" t="s">
        <v>489</v>
      </c>
      <c r="D126" s="8" t="s">
        <v>490</v>
      </c>
      <c r="E126" s="20" t="s">
        <v>491</v>
      </c>
      <c r="F126" s="20" t="s">
        <v>214</v>
      </c>
      <c r="G126" s="21">
        <v>30.03</v>
      </c>
      <c r="H126" s="21">
        <v>1</v>
      </c>
      <c r="I126" s="21">
        <f>G126+L126+P126+T126</f>
        <v>441.93999999999994</v>
      </c>
      <c r="J126" s="134">
        <f t="shared" si="33"/>
        <v>411.90999999999997</v>
      </c>
      <c r="K126" s="135">
        <f>L126+M126+N126</f>
        <v>100</v>
      </c>
      <c r="L126" s="136">
        <v>100</v>
      </c>
      <c r="M126" s="137"/>
      <c r="N126" s="138"/>
      <c r="O126" s="135">
        <f>SUM(P126,Q126,R126)</f>
        <v>160</v>
      </c>
      <c r="P126" s="136">
        <v>160</v>
      </c>
      <c r="Q126" s="137"/>
      <c r="R126" s="139"/>
      <c r="S126" s="135">
        <f>SUM(T126,U126,V126)</f>
        <v>151.91</v>
      </c>
      <c r="T126" s="136">
        <v>151.91</v>
      </c>
      <c r="U126" s="137"/>
      <c r="V126" s="139"/>
      <c r="W126" s="6"/>
      <c r="X126" s="6"/>
      <c r="Y126" s="6"/>
    </row>
    <row r="127" spans="1:25" s="133" customFormat="1" ht="78.75" x14ac:dyDescent="0.25">
      <c r="A127" s="13">
        <v>122</v>
      </c>
      <c r="B127" s="9" t="s">
        <v>65</v>
      </c>
      <c r="C127" s="20" t="s">
        <v>492</v>
      </c>
      <c r="D127" s="8" t="s">
        <v>493</v>
      </c>
      <c r="E127" s="20" t="s">
        <v>494</v>
      </c>
      <c r="F127" s="20" t="s">
        <v>495</v>
      </c>
      <c r="G127" s="21">
        <v>53.19</v>
      </c>
      <c r="H127" s="21">
        <v>32</v>
      </c>
      <c r="I127" s="21">
        <f>G127+L127+P127+T127</f>
        <v>184.72</v>
      </c>
      <c r="J127" s="113">
        <f t="shared" si="33"/>
        <v>131.53</v>
      </c>
      <c r="K127" s="140"/>
      <c r="L127" s="141"/>
      <c r="M127" s="112"/>
      <c r="N127" s="142"/>
      <c r="O127" s="140">
        <f>SUM(P127,Q127,R127)</f>
        <v>24.53</v>
      </c>
      <c r="P127" s="141">
        <v>24.53</v>
      </c>
      <c r="Q127" s="112"/>
      <c r="R127" s="143"/>
      <c r="S127" s="140">
        <f>SUM(T127,U127,V127)</f>
        <v>107</v>
      </c>
      <c r="T127" s="141">
        <v>107</v>
      </c>
      <c r="U127" s="112"/>
      <c r="V127" s="143"/>
      <c r="W127" s="6"/>
      <c r="X127" s="6"/>
      <c r="Y127" s="6"/>
    </row>
    <row r="128" spans="1:25" s="133" customFormat="1" ht="63" x14ac:dyDescent="0.25">
      <c r="A128" s="8">
        <v>123</v>
      </c>
      <c r="B128" s="9" t="s">
        <v>70</v>
      </c>
      <c r="C128" s="20" t="s">
        <v>496</v>
      </c>
      <c r="D128" s="8" t="s">
        <v>497</v>
      </c>
      <c r="E128" s="20" t="s">
        <v>498</v>
      </c>
      <c r="F128" s="20" t="s">
        <v>499</v>
      </c>
      <c r="G128" s="21">
        <v>91.5</v>
      </c>
      <c r="H128" s="21">
        <v>3.0300000000000002</v>
      </c>
      <c r="I128" s="21">
        <f>G128+L128+P128+T128</f>
        <v>96.5</v>
      </c>
      <c r="J128" s="113">
        <f t="shared" si="33"/>
        <v>5</v>
      </c>
      <c r="K128" s="140"/>
      <c r="L128" s="141"/>
      <c r="M128" s="112"/>
      <c r="N128" s="142"/>
      <c r="O128" s="140"/>
      <c r="P128" s="141"/>
      <c r="Q128" s="112"/>
      <c r="R128" s="143"/>
      <c r="S128" s="140">
        <f>SUM(T128,U128,V128)</f>
        <v>5</v>
      </c>
      <c r="T128" s="141">
        <v>5</v>
      </c>
      <c r="U128" s="112"/>
      <c r="V128" s="143"/>
      <c r="W128" s="6"/>
      <c r="X128" s="6"/>
      <c r="Y128" s="6"/>
    </row>
    <row r="129" spans="1:25" s="133" customFormat="1" ht="78.75" x14ac:dyDescent="0.25">
      <c r="A129" s="8">
        <v>124</v>
      </c>
      <c r="B129" s="9" t="s">
        <v>75</v>
      </c>
      <c r="C129" s="20" t="s">
        <v>500</v>
      </c>
      <c r="D129" s="8" t="s">
        <v>501</v>
      </c>
      <c r="E129" s="41" t="s">
        <v>502</v>
      </c>
      <c r="F129" s="20" t="s">
        <v>503</v>
      </c>
      <c r="G129" s="21">
        <v>131.13999999999999</v>
      </c>
      <c r="H129" s="21">
        <v>5.25</v>
      </c>
      <c r="I129" s="21">
        <f>G129+L129+P129+T129</f>
        <v>216.64999999999998</v>
      </c>
      <c r="J129" s="113">
        <f t="shared" si="33"/>
        <v>87.009999999999991</v>
      </c>
      <c r="K129" s="35">
        <f>L129+M129+N129</f>
        <v>16.009999999999998</v>
      </c>
      <c r="L129" s="34">
        <v>15.51</v>
      </c>
      <c r="M129" s="29">
        <v>0.5</v>
      </c>
      <c r="N129" s="47"/>
      <c r="O129" s="35">
        <f>SUM(P129:R129)</f>
        <v>35.5</v>
      </c>
      <c r="P129" s="36">
        <v>35</v>
      </c>
      <c r="Q129" s="29">
        <v>0.5</v>
      </c>
      <c r="R129" s="37"/>
      <c r="S129" s="35">
        <f>SUM(T129:V129)</f>
        <v>35.5</v>
      </c>
      <c r="T129" s="34">
        <v>35</v>
      </c>
      <c r="U129" s="29">
        <v>0.5</v>
      </c>
      <c r="V129" s="37"/>
      <c r="W129" s="6"/>
      <c r="X129" s="6"/>
      <c r="Y129" s="6"/>
    </row>
    <row r="130" spans="1:25" s="133" customFormat="1" ht="63" x14ac:dyDescent="0.25">
      <c r="A130" s="13">
        <v>125</v>
      </c>
      <c r="B130" s="9" t="s">
        <v>80</v>
      </c>
      <c r="C130" s="20" t="s">
        <v>504</v>
      </c>
      <c r="D130" s="8" t="s">
        <v>505</v>
      </c>
      <c r="E130" s="20" t="s">
        <v>506</v>
      </c>
      <c r="F130" s="20" t="s">
        <v>507</v>
      </c>
      <c r="G130" s="21"/>
      <c r="H130" s="21"/>
      <c r="I130" s="21">
        <f>G130+L130+P130+T130</f>
        <v>129.38</v>
      </c>
      <c r="J130" s="113">
        <f t="shared" si="33"/>
        <v>129.38</v>
      </c>
      <c r="K130" s="31">
        <f>L130+M130+N130</f>
        <v>50</v>
      </c>
      <c r="L130" s="34">
        <v>50</v>
      </c>
      <c r="M130" s="112"/>
      <c r="N130" s="142"/>
      <c r="O130" s="140">
        <f>SUM(P130,Q130,R130)</f>
        <v>79.38</v>
      </c>
      <c r="P130" s="141">
        <v>79.38</v>
      </c>
      <c r="Q130" s="13"/>
      <c r="R130" s="143"/>
      <c r="S130" s="31"/>
      <c r="T130" s="141"/>
      <c r="U130" s="112"/>
      <c r="V130" s="143"/>
      <c r="W130" s="6"/>
      <c r="X130" s="6"/>
      <c r="Y130" s="6"/>
    </row>
    <row r="131" spans="1:25" s="133" customFormat="1" ht="16.5" customHeight="1" thickBot="1" x14ac:dyDescent="0.3">
      <c r="A131" s="8">
        <v>126</v>
      </c>
      <c r="B131" s="207" t="s">
        <v>508</v>
      </c>
      <c r="C131" s="208"/>
      <c r="D131" s="208"/>
      <c r="E131" s="208"/>
      <c r="F131" s="208"/>
      <c r="G131" s="208"/>
      <c r="H131" s="208"/>
      <c r="I131" s="208"/>
      <c r="J131" s="144">
        <f t="shared" si="33"/>
        <v>764.82999999999993</v>
      </c>
      <c r="K131" s="145">
        <f>SUM(K126:K130)</f>
        <v>166.01</v>
      </c>
      <c r="L131" s="146">
        <f>SUM(L126:L130)</f>
        <v>165.51</v>
      </c>
      <c r="M131" s="147">
        <f t="shared" ref="M131:U131" si="39">SUM(M126:M130)</f>
        <v>0.5</v>
      </c>
      <c r="N131" s="148"/>
      <c r="O131" s="145">
        <f>SUM(O126:O130)</f>
        <v>299.40999999999997</v>
      </c>
      <c r="P131" s="146">
        <f>SUM(P126:P130)</f>
        <v>298.90999999999997</v>
      </c>
      <c r="Q131" s="147">
        <f t="shared" si="39"/>
        <v>0.5</v>
      </c>
      <c r="R131" s="149"/>
      <c r="S131" s="145">
        <f t="shared" si="39"/>
        <v>299.40999999999997</v>
      </c>
      <c r="T131" s="146">
        <f>SUM(T126:T130)</f>
        <v>298.90999999999997</v>
      </c>
      <c r="U131" s="147">
        <f t="shared" si="39"/>
        <v>0.5</v>
      </c>
      <c r="V131" s="149"/>
      <c r="W131" s="6"/>
      <c r="X131" s="6"/>
      <c r="Y131" s="6"/>
    </row>
    <row r="132" spans="1:25" s="133" customFormat="1" ht="16.5" thickBot="1" x14ac:dyDescent="0.3">
      <c r="A132" s="8">
        <v>127</v>
      </c>
      <c r="B132" s="211" t="s">
        <v>509</v>
      </c>
      <c r="C132" s="211"/>
      <c r="D132" s="211"/>
      <c r="E132" s="211"/>
      <c r="F132" s="211"/>
      <c r="G132" s="211"/>
      <c r="H132" s="211"/>
      <c r="I132" s="211"/>
      <c r="J132" s="210"/>
      <c r="K132" s="210"/>
      <c r="L132" s="210"/>
      <c r="M132" s="210"/>
      <c r="N132" s="210"/>
      <c r="O132" s="210"/>
      <c r="P132" s="210"/>
      <c r="Q132" s="210"/>
      <c r="R132" s="210"/>
      <c r="S132" s="210"/>
      <c r="T132" s="210"/>
      <c r="U132" s="210"/>
      <c r="V132" s="210"/>
      <c r="W132" s="6"/>
      <c r="X132" s="6"/>
      <c r="Y132" s="6"/>
    </row>
    <row r="133" spans="1:25" s="133" customFormat="1" ht="63" x14ac:dyDescent="0.25">
      <c r="A133" s="13">
        <v>128</v>
      </c>
      <c r="B133" s="9" t="s">
        <v>85</v>
      </c>
      <c r="C133" s="20" t="s">
        <v>510</v>
      </c>
      <c r="D133" s="8" t="s">
        <v>511</v>
      </c>
      <c r="E133" s="20" t="s">
        <v>512</v>
      </c>
      <c r="F133" s="20" t="s">
        <v>513</v>
      </c>
      <c r="G133" s="21">
        <v>81.760000000000005</v>
      </c>
      <c r="H133" s="21"/>
      <c r="I133" s="21">
        <f>G133+L133+P133+T133</f>
        <v>199.05</v>
      </c>
      <c r="J133" s="134">
        <f t="shared" ref="J133:J135" si="40">SUM(K133,O133,S133)</f>
        <v>117.28999999999999</v>
      </c>
      <c r="K133" s="135">
        <f>SUM(L133,M133,N133)</f>
        <v>26.51</v>
      </c>
      <c r="L133" s="136">
        <v>26.51</v>
      </c>
      <c r="M133" s="137"/>
      <c r="N133" s="139"/>
      <c r="O133" s="135">
        <f>SUM(P133,Q133,R133)</f>
        <v>36.51</v>
      </c>
      <c r="P133" s="136">
        <v>36.51</v>
      </c>
      <c r="Q133" s="137"/>
      <c r="R133" s="139"/>
      <c r="S133" s="135">
        <f>SUM(T133,U133,V133)</f>
        <v>54.27</v>
      </c>
      <c r="T133" s="136">
        <v>54.27</v>
      </c>
      <c r="U133" s="137"/>
      <c r="V133" s="139"/>
      <c r="W133" s="6"/>
      <c r="X133" s="6"/>
      <c r="Y133" s="6"/>
    </row>
    <row r="134" spans="1:25" s="133" customFormat="1" ht="63" x14ac:dyDescent="0.25">
      <c r="A134" s="8">
        <v>129</v>
      </c>
      <c r="B134" s="9" t="s">
        <v>90</v>
      </c>
      <c r="C134" s="20" t="s">
        <v>514</v>
      </c>
      <c r="D134" s="8" t="s">
        <v>515</v>
      </c>
      <c r="E134" s="20" t="s">
        <v>516</v>
      </c>
      <c r="F134" s="20" t="s">
        <v>517</v>
      </c>
      <c r="G134" s="21">
        <v>19.989999999999998</v>
      </c>
      <c r="H134" s="21"/>
      <c r="I134" s="21">
        <f>G134+L134+P134+T134</f>
        <v>38.799999999999997</v>
      </c>
      <c r="J134" s="113">
        <f t="shared" si="40"/>
        <v>18.809999999999999</v>
      </c>
      <c r="K134" s="140"/>
      <c r="L134" s="141"/>
      <c r="M134" s="112"/>
      <c r="N134" s="143"/>
      <c r="O134" s="140">
        <f>SUM(P134,Q134,R134)</f>
        <v>15</v>
      </c>
      <c r="P134" s="141">
        <v>15</v>
      </c>
      <c r="Q134" s="112"/>
      <c r="R134" s="143"/>
      <c r="S134" s="140">
        <f>SUM(T134,U134,V134)</f>
        <v>3.81</v>
      </c>
      <c r="T134" s="141">
        <v>3.81</v>
      </c>
      <c r="U134" s="112"/>
      <c r="V134" s="143"/>
      <c r="W134" s="6"/>
      <c r="X134" s="6"/>
      <c r="Y134" s="6"/>
    </row>
    <row r="135" spans="1:25" s="133" customFormat="1" ht="63" x14ac:dyDescent="0.25">
      <c r="A135" s="8">
        <v>130</v>
      </c>
      <c r="B135" s="9" t="s">
        <v>93</v>
      </c>
      <c r="C135" s="20" t="s">
        <v>518</v>
      </c>
      <c r="D135" s="8" t="s">
        <v>519</v>
      </c>
      <c r="E135" s="20" t="s">
        <v>520</v>
      </c>
      <c r="F135" s="20" t="s">
        <v>521</v>
      </c>
      <c r="G135" s="21"/>
      <c r="H135" s="21"/>
      <c r="I135" s="150">
        <f>G135+L135+P135+T135</f>
        <v>23.43</v>
      </c>
      <c r="J135" s="113">
        <f t="shared" si="40"/>
        <v>23.43</v>
      </c>
      <c r="K135" s="140"/>
      <c r="L135" s="141"/>
      <c r="M135" s="112"/>
      <c r="N135" s="143"/>
      <c r="O135" s="140">
        <f>SUM(P135,Q135,R135)</f>
        <v>15</v>
      </c>
      <c r="P135" s="141">
        <v>15</v>
      </c>
      <c r="Q135" s="112"/>
      <c r="R135" s="143"/>
      <c r="S135" s="140">
        <f>SUM(T135,U135,V135)</f>
        <v>8.43</v>
      </c>
      <c r="T135" s="141">
        <v>8.43</v>
      </c>
      <c r="U135" s="112"/>
      <c r="V135" s="143"/>
      <c r="W135" s="6"/>
      <c r="X135" s="6"/>
      <c r="Y135" s="6"/>
    </row>
    <row r="136" spans="1:25" s="133" customFormat="1" ht="16.5" customHeight="1" thickBot="1" x14ac:dyDescent="0.3">
      <c r="A136" s="13">
        <v>131</v>
      </c>
      <c r="B136" s="207" t="s">
        <v>522</v>
      </c>
      <c r="C136" s="208"/>
      <c r="D136" s="208"/>
      <c r="E136" s="208"/>
      <c r="F136" s="208"/>
      <c r="G136" s="208"/>
      <c r="H136" s="208"/>
      <c r="I136" s="208"/>
      <c r="J136" s="144">
        <f>K136+O136+S136</f>
        <v>159.53</v>
      </c>
      <c r="K136" s="145">
        <f>K135+K134+K133</f>
        <v>26.51</v>
      </c>
      <c r="L136" s="146">
        <f t="shared" ref="L136" si="41">L135+L134+L133</f>
        <v>26.51</v>
      </c>
      <c r="M136" s="147"/>
      <c r="N136" s="149"/>
      <c r="O136" s="145">
        <f>SUM(O133:O135)</f>
        <v>66.509999999999991</v>
      </c>
      <c r="P136" s="146">
        <f>SUM(P133:P135)</f>
        <v>66.509999999999991</v>
      </c>
      <c r="Q136" s="147"/>
      <c r="R136" s="149"/>
      <c r="S136" s="145">
        <f>SUM(S133:S135)</f>
        <v>66.510000000000005</v>
      </c>
      <c r="T136" s="146">
        <f>SUM(T133:T135)</f>
        <v>66.510000000000005</v>
      </c>
      <c r="U136" s="147"/>
      <c r="V136" s="149"/>
      <c r="W136" s="6"/>
      <c r="X136" s="6"/>
      <c r="Y136" s="6"/>
    </row>
    <row r="137" spans="1:25" s="133" customFormat="1" ht="16.5" thickBot="1" x14ac:dyDescent="0.3">
      <c r="A137" s="8">
        <v>132</v>
      </c>
      <c r="B137" s="209" t="s">
        <v>523</v>
      </c>
      <c r="C137" s="209"/>
      <c r="D137" s="209"/>
      <c r="E137" s="209"/>
      <c r="F137" s="209"/>
      <c r="G137" s="209"/>
      <c r="H137" s="209"/>
      <c r="I137" s="209"/>
      <c r="J137" s="210"/>
      <c r="K137" s="210"/>
      <c r="L137" s="210"/>
      <c r="M137" s="210"/>
      <c r="N137" s="210"/>
      <c r="O137" s="210"/>
      <c r="P137" s="210"/>
      <c r="Q137" s="210"/>
      <c r="R137" s="210"/>
      <c r="S137" s="210"/>
      <c r="T137" s="210"/>
      <c r="U137" s="210"/>
      <c r="V137" s="210"/>
      <c r="W137" s="6"/>
      <c r="X137" s="6"/>
      <c r="Y137" s="6"/>
    </row>
    <row r="138" spans="1:25" s="133" customFormat="1" ht="47.25" x14ac:dyDescent="0.25">
      <c r="A138" s="8">
        <v>133</v>
      </c>
      <c r="B138" s="9" t="s">
        <v>524</v>
      </c>
      <c r="C138" s="20" t="s">
        <v>525</v>
      </c>
      <c r="D138" s="8" t="s">
        <v>526</v>
      </c>
      <c r="E138" s="20" t="s">
        <v>527</v>
      </c>
      <c r="F138" s="20" t="s">
        <v>528</v>
      </c>
      <c r="G138" s="21">
        <v>111.12</v>
      </c>
      <c r="H138" s="21">
        <v>0.9</v>
      </c>
      <c r="I138" s="21">
        <f>G138+L138+P138+T138</f>
        <v>199.66000000000003</v>
      </c>
      <c r="J138" s="134">
        <f t="shared" ref="J138" si="42">SUM(K138,O138,S138)</f>
        <v>88.639999999999986</v>
      </c>
      <c r="K138" s="135"/>
      <c r="L138" s="136"/>
      <c r="M138" s="137"/>
      <c r="N138" s="139"/>
      <c r="O138" s="135">
        <f>SUM(P138,Q138,R138)</f>
        <v>72.339999999999989</v>
      </c>
      <c r="P138" s="136">
        <v>72.239999999999995</v>
      </c>
      <c r="Q138" s="137">
        <v>0.1</v>
      </c>
      <c r="R138" s="139"/>
      <c r="S138" s="135">
        <f>SUM(T138,U138,V138)</f>
        <v>16.3</v>
      </c>
      <c r="T138" s="136">
        <v>16.3</v>
      </c>
      <c r="U138" s="137"/>
      <c r="V138" s="139"/>
      <c r="W138" s="6"/>
      <c r="X138" s="6"/>
      <c r="Y138" s="6"/>
    </row>
    <row r="139" spans="1:25" s="133" customFormat="1" ht="63" x14ac:dyDescent="0.25">
      <c r="A139" s="13">
        <v>134</v>
      </c>
      <c r="B139" s="9" t="s">
        <v>102</v>
      </c>
      <c r="C139" s="52" t="s">
        <v>529</v>
      </c>
      <c r="D139" s="8" t="s">
        <v>530</v>
      </c>
      <c r="E139" s="20" t="s">
        <v>531</v>
      </c>
      <c r="F139" s="151" t="s">
        <v>532</v>
      </c>
      <c r="G139" s="21"/>
      <c r="H139" s="21"/>
      <c r="I139" s="21">
        <f>G139+L139+P139+T139</f>
        <v>126.59</v>
      </c>
      <c r="J139" s="113">
        <f>SUM(K139,O139,S139)</f>
        <v>126.59</v>
      </c>
      <c r="K139" s="140">
        <f>L139+M139+N139</f>
        <v>16.59</v>
      </c>
      <c r="L139" s="141">
        <v>16.59</v>
      </c>
      <c r="M139" s="112"/>
      <c r="N139" s="143"/>
      <c r="O139" s="140">
        <f>SUM(P139,Q139,R139)</f>
        <v>19.71</v>
      </c>
      <c r="P139" s="141">
        <v>19.71</v>
      </c>
      <c r="Q139" s="112"/>
      <c r="R139" s="143"/>
      <c r="S139" s="140">
        <f>SUM(T139,U139,V139)</f>
        <v>90.29</v>
      </c>
      <c r="T139" s="141">
        <v>90.29</v>
      </c>
      <c r="U139" s="112"/>
      <c r="V139" s="143"/>
      <c r="W139" s="6"/>
      <c r="X139" s="6"/>
      <c r="Y139" s="6"/>
    </row>
    <row r="140" spans="1:25" s="133" customFormat="1" ht="16.5" customHeight="1" thickBot="1" x14ac:dyDescent="0.3">
      <c r="A140" s="8">
        <v>135</v>
      </c>
      <c r="B140" s="207" t="s">
        <v>533</v>
      </c>
      <c r="C140" s="208"/>
      <c r="D140" s="208"/>
      <c r="E140" s="208"/>
      <c r="F140" s="208"/>
      <c r="G140" s="208"/>
      <c r="H140" s="208"/>
      <c r="I140" s="208"/>
      <c r="J140" s="144">
        <f>K140+O140+S140</f>
        <v>215.23</v>
      </c>
      <c r="K140" s="145">
        <f>SUM(K138:K139)</f>
        <v>16.59</v>
      </c>
      <c r="L140" s="146">
        <f>SUM(L138:L139)</f>
        <v>16.59</v>
      </c>
      <c r="M140" s="147"/>
      <c r="N140" s="149"/>
      <c r="O140" s="145">
        <f>SUM(O138:O139)</f>
        <v>92.049999999999983</v>
      </c>
      <c r="P140" s="146">
        <f>SUM(P138:P139)</f>
        <v>91.949999999999989</v>
      </c>
      <c r="Q140" s="147">
        <f>SUM(Q138:Q139)</f>
        <v>0.1</v>
      </c>
      <c r="R140" s="149"/>
      <c r="S140" s="145">
        <f>SUM(S138:S139)</f>
        <v>106.59</v>
      </c>
      <c r="T140" s="146">
        <f>SUM(T138:T139)</f>
        <v>106.59</v>
      </c>
      <c r="U140" s="147"/>
      <c r="V140" s="149"/>
      <c r="W140" s="6"/>
      <c r="X140" s="6"/>
      <c r="Y140" s="6"/>
    </row>
    <row r="141" spans="1:25" s="133" customFormat="1" ht="16.5" thickBot="1" x14ac:dyDescent="0.3">
      <c r="A141" s="8">
        <v>136</v>
      </c>
      <c r="B141" s="209" t="s">
        <v>534</v>
      </c>
      <c r="C141" s="209"/>
      <c r="D141" s="209"/>
      <c r="E141" s="209"/>
      <c r="F141" s="209"/>
      <c r="G141" s="209"/>
      <c r="H141" s="209"/>
      <c r="I141" s="209"/>
      <c r="J141" s="210"/>
      <c r="K141" s="210"/>
      <c r="L141" s="210"/>
      <c r="M141" s="210"/>
      <c r="N141" s="210"/>
      <c r="O141" s="210"/>
      <c r="P141" s="210"/>
      <c r="Q141" s="210"/>
      <c r="R141" s="210"/>
      <c r="S141" s="210"/>
      <c r="T141" s="210"/>
      <c r="U141" s="210"/>
      <c r="V141" s="210"/>
      <c r="W141" s="6"/>
      <c r="X141" s="6"/>
      <c r="Y141" s="6"/>
    </row>
    <row r="142" spans="1:25" s="133" customFormat="1" ht="63" x14ac:dyDescent="0.25">
      <c r="A142" s="13">
        <v>137</v>
      </c>
      <c r="B142" s="9" t="s">
        <v>107</v>
      </c>
      <c r="C142" s="20" t="s">
        <v>535</v>
      </c>
      <c r="D142" s="8" t="s">
        <v>536</v>
      </c>
      <c r="E142" s="20" t="s">
        <v>537</v>
      </c>
      <c r="F142" s="20" t="s">
        <v>499</v>
      </c>
      <c r="G142" s="21">
        <v>451.62</v>
      </c>
      <c r="H142" s="21">
        <v>3</v>
      </c>
      <c r="I142" s="150">
        <f>G142+L142+P142+T142</f>
        <v>526.79999999999995</v>
      </c>
      <c r="J142" s="22">
        <f t="shared" ref="J142:J146" si="43">SUM(K142,O142,S142)</f>
        <v>75.180000000000007</v>
      </c>
      <c r="K142" s="23">
        <f>SUM(L142,M142,N142)</f>
        <v>75.180000000000007</v>
      </c>
      <c r="L142" s="24">
        <v>75.180000000000007</v>
      </c>
      <c r="M142" s="25"/>
      <c r="N142" s="26"/>
      <c r="O142" s="23"/>
      <c r="P142" s="24"/>
      <c r="Q142" s="25"/>
      <c r="R142" s="26"/>
      <c r="S142" s="23"/>
      <c r="T142" s="24"/>
      <c r="U142" s="25"/>
      <c r="V142" s="26"/>
      <c r="W142" s="6"/>
      <c r="X142" s="6"/>
      <c r="Y142" s="6"/>
    </row>
    <row r="143" spans="1:25" s="133" customFormat="1" ht="63" x14ac:dyDescent="0.25">
      <c r="A143" s="8">
        <v>138</v>
      </c>
      <c r="B143" s="9" t="s">
        <v>112</v>
      </c>
      <c r="C143" s="20" t="s">
        <v>538</v>
      </c>
      <c r="D143" s="8" t="s">
        <v>539</v>
      </c>
      <c r="E143" s="20" t="s">
        <v>540</v>
      </c>
      <c r="F143" s="20" t="s">
        <v>541</v>
      </c>
      <c r="G143" s="21">
        <v>208.36</v>
      </c>
      <c r="H143" s="21">
        <v>98</v>
      </c>
      <c r="I143" s="21">
        <f>G143+L143+P143+T143</f>
        <v>254.29000000000002</v>
      </c>
      <c r="J143" s="30">
        <f t="shared" si="43"/>
        <v>144.93</v>
      </c>
      <c r="K143" s="31">
        <f>SUM(L143,M143,N143)</f>
        <v>33</v>
      </c>
      <c r="L143" s="32"/>
      <c r="M143" s="21">
        <v>3</v>
      </c>
      <c r="N143" s="152">
        <v>30</v>
      </c>
      <c r="O143" s="31">
        <f>SUM(P143,Q143,R143)</f>
        <v>42.21</v>
      </c>
      <c r="P143" s="32">
        <v>9.2100000000000009</v>
      </c>
      <c r="Q143" s="21">
        <v>3</v>
      </c>
      <c r="R143" s="33">
        <v>30</v>
      </c>
      <c r="S143" s="31">
        <f t="shared" ref="S143:S145" si="44">SUM(T143,U143,V143)</f>
        <v>69.72</v>
      </c>
      <c r="T143" s="32">
        <v>36.72</v>
      </c>
      <c r="U143" s="21">
        <v>3</v>
      </c>
      <c r="V143" s="33">
        <v>30</v>
      </c>
      <c r="W143" s="6"/>
      <c r="X143" s="6"/>
      <c r="Y143" s="6"/>
    </row>
    <row r="144" spans="1:25" s="133" customFormat="1" ht="63" x14ac:dyDescent="0.25">
      <c r="A144" s="8">
        <v>139</v>
      </c>
      <c r="B144" s="9" t="s">
        <v>117</v>
      </c>
      <c r="C144" s="20" t="s">
        <v>542</v>
      </c>
      <c r="D144" s="8" t="s">
        <v>543</v>
      </c>
      <c r="E144" s="20" t="s">
        <v>544</v>
      </c>
      <c r="F144" s="20" t="s">
        <v>545</v>
      </c>
      <c r="G144" s="21">
        <v>76.72</v>
      </c>
      <c r="H144" s="21">
        <v>2.5</v>
      </c>
      <c r="I144" s="150">
        <f>G144+L144+P144+T144</f>
        <v>316.38</v>
      </c>
      <c r="J144" s="30">
        <f t="shared" si="43"/>
        <v>244.66</v>
      </c>
      <c r="K144" s="31">
        <f>SUM(L144,M144,N144)</f>
        <v>56.12</v>
      </c>
      <c r="L144" s="32">
        <v>53.62</v>
      </c>
      <c r="M144" s="21">
        <v>2.5</v>
      </c>
      <c r="N144" s="33"/>
      <c r="O144" s="31">
        <f>SUM(P144,Q144,R144)</f>
        <v>106.76</v>
      </c>
      <c r="P144" s="32">
        <v>104.26</v>
      </c>
      <c r="Q144" s="21">
        <v>2.5</v>
      </c>
      <c r="R144" s="33"/>
      <c r="S144" s="31">
        <f t="shared" si="44"/>
        <v>81.78</v>
      </c>
      <c r="T144" s="32">
        <v>81.78</v>
      </c>
      <c r="U144" s="21"/>
      <c r="V144" s="33"/>
      <c r="W144" s="6"/>
      <c r="X144" s="6"/>
      <c r="Y144" s="6"/>
    </row>
    <row r="145" spans="1:25" s="133" customFormat="1" ht="63" x14ac:dyDescent="0.25">
      <c r="A145" s="13">
        <v>140</v>
      </c>
      <c r="B145" s="9" t="s">
        <v>122</v>
      </c>
      <c r="C145" s="20" t="s">
        <v>546</v>
      </c>
      <c r="D145" s="8" t="s">
        <v>547</v>
      </c>
      <c r="E145" s="20" t="s">
        <v>548</v>
      </c>
      <c r="F145" s="20" t="s">
        <v>549</v>
      </c>
      <c r="G145" s="21"/>
      <c r="H145" s="21"/>
      <c r="I145" s="21">
        <f>G145+L145+P145+T145</f>
        <v>105.03</v>
      </c>
      <c r="J145" s="30">
        <f t="shared" si="43"/>
        <v>105.03</v>
      </c>
      <c r="K145" s="31"/>
      <c r="L145" s="32"/>
      <c r="M145" s="21"/>
      <c r="N145" s="33"/>
      <c r="O145" s="31">
        <f>SUM(P145,Q145,R145)</f>
        <v>55.03</v>
      </c>
      <c r="P145" s="32">
        <v>55.03</v>
      </c>
      <c r="Q145" s="21"/>
      <c r="R145" s="33"/>
      <c r="S145" s="31">
        <f t="shared" si="44"/>
        <v>50</v>
      </c>
      <c r="T145" s="32">
        <v>50</v>
      </c>
      <c r="U145" s="21"/>
      <c r="V145" s="153"/>
      <c r="W145" s="6"/>
      <c r="X145" s="6"/>
      <c r="Y145" s="6"/>
    </row>
    <row r="146" spans="1:25" s="133" customFormat="1" ht="16.5" customHeight="1" thickBot="1" x14ac:dyDescent="0.3">
      <c r="A146" s="8">
        <v>141</v>
      </c>
      <c r="B146" s="207" t="s">
        <v>550</v>
      </c>
      <c r="C146" s="208"/>
      <c r="D146" s="208"/>
      <c r="E146" s="208"/>
      <c r="F146" s="208"/>
      <c r="G146" s="208"/>
      <c r="H146" s="208"/>
      <c r="I146" s="208"/>
      <c r="J146" s="81">
        <f t="shared" si="43"/>
        <v>569.79999999999995</v>
      </c>
      <c r="K146" s="129">
        <f>SUM(K142:K145)</f>
        <v>164.3</v>
      </c>
      <c r="L146" s="130">
        <f>SUM(L142:L145)</f>
        <v>128.80000000000001</v>
      </c>
      <c r="M146" s="131">
        <f>SUM(M142:M145)</f>
        <v>5.5</v>
      </c>
      <c r="N146" s="132">
        <f t="shared" ref="N146:V146" si="45">SUM(N142:N145)</f>
        <v>30</v>
      </c>
      <c r="O146" s="129">
        <f>SUM(O142:O145)</f>
        <v>204</v>
      </c>
      <c r="P146" s="130">
        <f>SUM(P142:P145)</f>
        <v>168.5</v>
      </c>
      <c r="Q146" s="131">
        <f>SUM(Q142:Q145)</f>
        <v>5.5</v>
      </c>
      <c r="R146" s="132">
        <f t="shared" si="45"/>
        <v>30</v>
      </c>
      <c r="S146" s="129">
        <f>SUM(S142:S145)</f>
        <v>201.5</v>
      </c>
      <c r="T146" s="130">
        <f>SUM(T142:T145)</f>
        <v>168.5</v>
      </c>
      <c r="U146" s="131">
        <f t="shared" si="45"/>
        <v>3</v>
      </c>
      <c r="V146" s="132">
        <f t="shared" si="45"/>
        <v>30</v>
      </c>
      <c r="W146" s="6"/>
      <c r="X146" s="6"/>
      <c r="Y146" s="6"/>
    </row>
    <row r="147" spans="1:25" s="133" customFormat="1" ht="16.5" thickBot="1" x14ac:dyDescent="0.3">
      <c r="A147" s="8">
        <v>142</v>
      </c>
      <c r="B147" s="209" t="s">
        <v>551</v>
      </c>
      <c r="C147" s="209"/>
      <c r="D147" s="209"/>
      <c r="E147" s="209"/>
      <c r="F147" s="209"/>
      <c r="G147" s="209"/>
      <c r="H147" s="209"/>
      <c r="I147" s="209"/>
      <c r="J147" s="210"/>
      <c r="K147" s="210"/>
      <c r="L147" s="210"/>
      <c r="M147" s="210"/>
      <c r="N147" s="210"/>
      <c r="O147" s="210"/>
      <c r="P147" s="210"/>
      <c r="Q147" s="210"/>
      <c r="R147" s="210"/>
      <c r="S147" s="210"/>
      <c r="T147" s="210"/>
      <c r="U147" s="210"/>
      <c r="V147" s="210"/>
      <c r="W147" s="6"/>
      <c r="X147" s="6"/>
      <c r="Y147" s="6"/>
    </row>
    <row r="148" spans="1:25" s="133" customFormat="1" ht="63" x14ac:dyDescent="0.25">
      <c r="A148" s="13">
        <v>143</v>
      </c>
      <c r="B148" s="9" t="s">
        <v>127</v>
      </c>
      <c r="C148" s="20" t="s">
        <v>552</v>
      </c>
      <c r="D148" s="8" t="s">
        <v>553</v>
      </c>
      <c r="E148" s="20" t="s">
        <v>554</v>
      </c>
      <c r="F148" s="20" t="s">
        <v>555</v>
      </c>
      <c r="G148" s="21">
        <v>89.33</v>
      </c>
      <c r="H148" s="21">
        <v>8</v>
      </c>
      <c r="I148" s="21">
        <f>G148+L148+P148+T148</f>
        <v>175.85000000000002</v>
      </c>
      <c r="J148" s="22">
        <f t="shared" ref="J148:J152" si="46">SUM(K148,O148,S148)</f>
        <v>90.52000000000001</v>
      </c>
      <c r="K148" s="23">
        <f>SUM(L148,M148,N148)</f>
        <v>46.1</v>
      </c>
      <c r="L148" s="24">
        <v>42.1</v>
      </c>
      <c r="M148" s="25">
        <v>4</v>
      </c>
      <c r="N148" s="26"/>
      <c r="O148" s="23">
        <f>SUM(P148,Q148,R148)</f>
        <v>24.42</v>
      </c>
      <c r="P148" s="24">
        <v>24.42</v>
      </c>
      <c r="Q148" s="25"/>
      <c r="R148" s="26"/>
      <c r="S148" s="23">
        <f>SUM(T148,U148,V148)</f>
        <v>20</v>
      </c>
      <c r="T148" s="24">
        <v>20</v>
      </c>
      <c r="U148" s="25"/>
      <c r="V148" s="26"/>
      <c r="W148" s="6"/>
      <c r="X148" s="6"/>
      <c r="Y148" s="6"/>
    </row>
    <row r="149" spans="1:25" s="133" customFormat="1" ht="63" x14ac:dyDescent="0.25">
      <c r="A149" s="8">
        <v>144</v>
      </c>
      <c r="B149" s="9" t="s">
        <v>132</v>
      </c>
      <c r="C149" s="20" t="s">
        <v>556</v>
      </c>
      <c r="D149" s="8" t="s">
        <v>557</v>
      </c>
      <c r="E149" s="20" t="s">
        <v>558</v>
      </c>
      <c r="F149" s="20" t="s">
        <v>559</v>
      </c>
      <c r="G149" s="21">
        <v>164.67</v>
      </c>
      <c r="H149" s="21"/>
      <c r="I149" s="21">
        <f>G149+L149+P149+T149</f>
        <v>400.78</v>
      </c>
      <c r="J149" s="30">
        <f t="shared" si="46"/>
        <v>236.11</v>
      </c>
      <c r="K149" s="31"/>
      <c r="L149" s="32"/>
      <c r="M149" s="21"/>
      <c r="N149" s="33"/>
      <c r="O149" s="31">
        <f>SUM(P149,Q149,R149)</f>
        <v>136.03</v>
      </c>
      <c r="P149" s="32">
        <v>136.03</v>
      </c>
      <c r="Q149" s="21"/>
      <c r="R149" s="33"/>
      <c r="S149" s="31">
        <f>SUM(T149,U149,V149)</f>
        <v>100.08</v>
      </c>
      <c r="T149" s="32">
        <v>100.08</v>
      </c>
      <c r="U149" s="21"/>
      <c r="V149" s="33"/>
      <c r="W149" s="6"/>
      <c r="X149" s="6"/>
      <c r="Y149" s="6"/>
    </row>
    <row r="150" spans="1:25" s="133" customFormat="1" ht="65.25" customHeight="1" x14ac:dyDescent="0.25">
      <c r="A150" s="8">
        <v>145</v>
      </c>
      <c r="B150" s="9" t="s">
        <v>136</v>
      </c>
      <c r="C150" s="20" t="s">
        <v>560</v>
      </c>
      <c r="D150" s="8" t="s">
        <v>561</v>
      </c>
      <c r="E150" s="20" t="s">
        <v>562</v>
      </c>
      <c r="F150" s="20" t="s">
        <v>665</v>
      </c>
      <c r="G150" s="21">
        <v>21.22</v>
      </c>
      <c r="H150" s="21"/>
      <c r="I150" s="21">
        <f>G150+L150+P150+T150</f>
        <v>88.53</v>
      </c>
      <c r="J150" s="30">
        <f t="shared" si="46"/>
        <v>67.31</v>
      </c>
      <c r="K150" s="31">
        <f>SUM(L150,M150,N150)</f>
        <v>21.12</v>
      </c>
      <c r="L150" s="32">
        <v>21.12</v>
      </c>
      <c r="M150" s="21"/>
      <c r="N150" s="33"/>
      <c r="O150" s="31">
        <f>SUM(P150,Q150,R150)</f>
        <v>17.91</v>
      </c>
      <c r="P150" s="32">
        <v>17.91</v>
      </c>
      <c r="Q150" s="21"/>
      <c r="R150" s="33"/>
      <c r="S150" s="31">
        <f>SUM(T150,U150,V150)</f>
        <v>28.28</v>
      </c>
      <c r="T150" s="32">
        <v>28.28</v>
      </c>
      <c r="U150" s="21"/>
      <c r="V150" s="33"/>
      <c r="W150" s="6"/>
      <c r="X150" s="6"/>
      <c r="Y150" s="6"/>
    </row>
    <row r="151" spans="1:25" s="133" customFormat="1" ht="47.25" x14ac:dyDescent="0.25">
      <c r="A151" s="13">
        <v>146</v>
      </c>
      <c r="B151" s="9" t="s">
        <v>140</v>
      </c>
      <c r="C151" s="20" t="s">
        <v>563</v>
      </c>
      <c r="D151" s="8" t="s">
        <v>564</v>
      </c>
      <c r="E151" s="20" t="s">
        <v>565</v>
      </c>
      <c r="F151" s="20" t="s">
        <v>566</v>
      </c>
      <c r="G151" s="21">
        <v>10.87</v>
      </c>
      <c r="H151" s="21">
        <v>0.14000000000000001</v>
      </c>
      <c r="I151" s="21">
        <f>G151+L151+P151+T151</f>
        <v>53.31</v>
      </c>
      <c r="J151" s="30">
        <f t="shared" si="46"/>
        <v>42.95</v>
      </c>
      <c r="K151" s="31">
        <f>SUM(L151,M151,N151)</f>
        <v>22.950000000000003</v>
      </c>
      <c r="L151" s="32">
        <v>22.44</v>
      </c>
      <c r="M151" s="21">
        <v>0.51</v>
      </c>
      <c r="N151" s="33"/>
      <c r="O151" s="31"/>
      <c r="P151" s="32"/>
      <c r="Q151" s="21"/>
      <c r="R151" s="33"/>
      <c r="S151" s="31">
        <f>SUM(T151,U151,V151)</f>
        <v>20</v>
      </c>
      <c r="T151" s="32">
        <v>20</v>
      </c>
      <c r="U151" s="21"/>
      <c r="V151" s="33"/>
      <c r="W151" s="6"/>
      <c r="X151" s="6"/>
      <c r="Y151" s="6"/>
    </row>
    <row r="152" spans="1:25" s="133" customFormat="1" ht="70.5" customHeight="1" x14ac:dyDescent="0.25">
      <c r="A152" s="8">
        <v>147</v>
      </c>
      <c r="B152" s="9" t="s">
        <v>145</v>
      </c>
      <c r="C152" s="52" t="s">
        <v>567</v>
      </c>
      <c r="D152" s="8" t="s">
        <v>568</v>
      </c>
      <c r="E152" s="20" t="s">
        <v>569</v>
      </c>
      <c r="F152" s="151" t="s">
        <v>532</v>
      </c>
      <c r="G152" s="21"/>
      <c r="H152" s="21"/>
      <c r="I152" s="21">
        <f>G152+L152+P152+T152</f>
        <v>93.23</v>
      </c>
      <c r="J152" s="30">
        <f t="shared" si="46"/>
        <v>95.23</v>
      </c>
      <c r="K152" s="31">
        <f>SUM(L152,M152,N152)</f>
        <v>85.23</v>
      </c>
      <c r="L152" s="32">
        <v>83.23</v>
      </c>
      <c r="M152" s="21">
        <v>2</v>
      </c>
      <c r="N152" s="33"/>
      <c r="O152" s="31"/>
      <c r="P152" s="32"/>
      <c r="Q152" s="21"/>
      <c r="R152" s="33"/>
      <c r="S152" s="31">
        <f>SUM(T152,U152,V152)</f>
        <v>10</v>
      </c>
      <c r="T152" s="32">
        <v>10</v>
      </c>
      <c r="U152" s="21"/>
      <c r="V152" s="33"/>
      <c r="W152" s="6"/>
      <c r="X152" s="6"/>
      <c r="Y152" s="6"/>
    </row>
    <row r="153" spans="1:25" s="133" customFormat="1" ht="16.5" customHeight="1" thickBot="1" x14ac:dyDescent="0.3">
      <c r="A153" s="8">
        <v>148</v>
      </c>
      <c r="B153" s="207" t="s">
        <v>570</v>
      </c>
      <c r="C153" s="208"/>
      <c r="D153" s="208"/>
      <c r="E153" s="208"/>
      <c r="F153" s="208"/>
      <c r="G153" s="208"/>
      <c r="H153" s="208"/>
      <c r="I153" s="208"/>
      <c r="J153" s="81">
        <f>K153+O153+S153</f>
        <v>532.12</v>
      </c>
      <c r="K153" s="129">
        <f>SUM(K148:K152)</f>
        <v>175.4</v>
      </c>
      <c r="L153" s="130">
        <f>SUM(L148:L152)</f>
        <v>168.89</v>
      </c>
      <c r="M153" s="131">
        <f>SUM(M148:M152)</f>
        <v>6.51</v>
      </c>
      <c r="N153" s="132"/>
      <c r="O153" s="129">
        <f>SUM(O148:O152)</f>
        <v>178.35999999999999</v>
      </c>
      <c r="P153" s="130">
        <f>SUM(P148:P152)</f>
        <v>178.35999999999999</v>
      </c>
      <c r="Q153" s="131"/>
      <c r="R153" s="132"/>
      <c r="S153" s="129">
        <f>SUM(S148:S152)</f>
        <v>178.36</v>
      </c>
      <c r="T153" s="130">
        <f>SUM(T148:T152)</f>
        <v>178.36</v>
      </c>
      <c r="U153" s="131"/>
      <c r="V153" s="132"/>
      <c r="W153" s="6"/>
      <c r="X153" s="6"/>
      <c r="Y153" s="6"/>
    </row>
    <row r="154" spans="1:25" s="133" customFormat="1" ht="16.5" thickBot="1" x14ac:dyDescent="0.3">
      <c r="A154" s="13">
        <v>149</v>
      </c>
      <c r="B154" s="211" t="s">
        <v>571</v>
      </c>
      <c r="C154" s="211"/>
      <c r="D154" s="211"/>
      <c r="E154" s="211"/>
      <c r="F154" s="211"/>
      <c r="G154" s="211"/>
      <c r="H154" s="211"/>
      <c r="I154" s="211"/>
      <c r="J154" s="210"/>
      <c r="K154" s="210"/>
      <c r="L154" s="210"/>
      <c r="M154" s="210"/>
      <c r="N154" s="210"/>
      <c r="O154" s="210"/>
      <c r="P154" s="210"/>
      <c r="Q154" s="210"/>
      <c r="R154" s="210"/>
      <c r="S154" s="210"/>
      <c r="T154" s="210"/>
      <c r="U154" s="210"/>
      <c r="V154" s="210"/>
      <c r="W154" s="6"/>
      <c r="X154" s="6"/>
      <c r="Y154" s="6"/>
    </row>
    <row r="155" spans="1:25" s="133" customFormat="1" ht="63" x14ac:dyDescent="0.25">
      <c r="A155" s="8">
        <v>150</v>
      </c>
      <c r="B155" s="9" t="s">
        <v>150</v>
      </c>
      <c r="C155" s="20" t="s">
        <v>572</v>
      </c>
      <c r="D155" s="8" t="s">
        <v>573</v>
      </c>
      <c r="E155" s="20" t="s">
        <v>574</v>
      </c>
      <c r="F155" s="20" t="s">
        <v>26</v>
      </c>
      <c r="G155" s="21">
        <v>107.42999999999999</v>
      </c>
      <c r="H155" s="21"/>
      <c r="I155" s="21">
        <f>G155+L155+P155+T155</f>
        <v>162.94</v>
      </c>
      <c r="J155" s="22">
        <f t="shared" ref="J155:J161" si="47">SUM(K155,O155,S155)</f>
        <v>55.51</v>
      </c>
      <c r="K155" s="23"/>
      <c r="L155" s="24"/>
      <c r="M155" s="25"/>
      <c r="N155" s="26"/>
      <c r="O155" s="23">
        <f t="shared" ref="O155:O159" si="48">SUM(P155,Q155,R155)</f>
        <v>12.68</v>
      </c>
      <c r="P155" s="24">
        <v>12.68</v>
      </c>
      <c r="Q155" s="25"/>
      <c r="R155" s="26"/>
      <c r="S155" s="23">
        <f>T155+U155</f>
        <v>42.83</v>
      </c>
      <c r="T155" s="24">
        <v>42.83</v>
      </c>
      <c r="U155" s="25"/>
      <c r="V155" s="26"/>
      <c r="W155" s="6"/>
      <c r="X155" s="6"/>
      <c r="Y155" s="6"/>
    </row>
    <row r="156" spans="1:25" s="133" customFormat="1" ht="47.25" x14ac:dyDescent="0.25">
      <c r="A156" s="8">
        <v>151</v>
      </c>
      <c r="B156" s="9" t="s">
        <v>152</v>
      </c>
      <c r="C156" s="20" t="s">
        <v>575</v>
      </c>
      <c r="D156" s="8" t="s">
        <v>576</v>
      </c>
      <c r="E156" s="20" t="s">
        <v>577</v>
      </c>
      <c r="F156" s="20" t="s">
        <v>578</v>
      </c>
      <c r="G156" s="21">
        <v>143.74</v>
      </c>
      <c r="H156" s="21"/>
      <c r="I156" s="21">
        <f>G156+L156+P156+T156</f>
        <v>490.74</v>
      </c>
      <c r="J156" s="30">
        <f t="shared" si="47"/>
        <v>347</v>
      </c>
      <c r="K156" s="31">
        <f>SUM(L156,M156,N156)</f>
        <v>147</v>
      </c>
      <c r="L156" s="32">
        <v>147</v>
      </c>
      <c r="M156" s="21"/>
      <c r="N156" s="33"/>
      <c r="O156" s="31">
        <f t="shared" si="48"/>
        <v>100</v>
      </c>
      <c r="P156" s="32">
        <v>100</v>
      </c>
      <c r="Q156" s="21"/>
      <c r="R156" s="33"/>
      <c r="S156" s="31">
        <f>T156+U156</f>
        <v>100</v>
      </c>
      <c r="T156" s="32">
        <v>100</v>
      </c>
      <c r="U156" s="21"/>
      <c r="V156" s="33"/>
      <c r="W156" s="6"/>
      <c r="X156" s="6"/>
      <c r="Y156" s="6"/>
    </row>
    <row r="157" spans="1:25" s="133" customFormat="1" ht="63" x14ac:dyDescent="0.25">
      <c r="A157" s="13">
        <v>152</v>
      </c>
      <c r="B157" s="9" t="s">
        <v>157</v>
      </c>
      <c r="C157" s="20" t="s">
        <v>579</v>
      </c>
      <c r="D157" s="8" t="s">
        <v>580</v>
      </c>
      <c r="E157" s="20" t="s">
        <v>581</v>
      </c>
      <c r="F157" s="20" t="s">
        <v>458</v>
      </c>
      <c r="G157" s="21">
        <v>349.55</v>
      </c>
      <c r="H157" s="21"/>
      <c r="I157" s="21">
        <f>G157+L157+P157+T157</f>
        <v>612.98</v>
      </c>
      <c r="J157" s="30">
        <f>SUM(K157,O157,S157)</f>
        <v>263.43</v>
      </c>
      <c r="K157" s="31">
        <f>SUM(L157,M157,N157)</f>
        <v>111.84</v>
      </c>
      <c r="L157" s="32">
        <v>111.84</v>
      </c>
      <c r="M157" s="21"/>
      <c r="N157" s="33"/>
      <c r="O157" s="31">
        <f t="shared" si="48"/>
        <v>75.59</v>
      </c>
      <c r="P157" s="32">
        <v>75.59</v>
      </c>
      <c r="Q157" s="21"/>
      <c r="R157" s="33"/>
      <c r="S157" s="31">
        <f>T157+U157</f>
        <v>76</v>
      </c>
      <c r="T157" s="32">
        <v>76</v>
      </c>
      <c r="U157" s="21"/>
      <c r="V157" s="33"/>
      <c r="W157" s="6"/>
      <c r="X157" s="6"/>
      <c r="Y157" s="6"/>
    </row>
    <row r="158" spans="1:25" s="133" customFormat="1" ht="47.25" x14ac:dyDescent="0.25">
      <c r="A158" s="8">
        <v>153</v>
      </c>
      <c r="B158" s="9" t="s">
        <v>162</v>
      </c>
      <c r="C158" s="20" t="s">
        <v>582</v>
      </c>
      <c r="D158" s="8" t="s">
        <v>583</v>
      </c>
      <c r="E158" s="20" t="s">
        <v>584</v>
      </c>
      <c r="F158" s="20" t="s">
        <v>513</v>
      </c>
      <c r="G158" s="21">
        <v>324.38</v>
      </c>
      <c r="H158" s="21"/>
      <c r="I158" s="21">
        <f>G158+L158+P158+T158</f>
        <v>417.38</v>
      </c>
      <c r="J158" s="30">
        <f t="shared" si="47"/>
        <v>93</v>
      </c>
      <c r="K158" s="31">
        <f>SUM(L158,M158,N158)</f>
        <v>93</v>
      </c>
      <c r="L158" s="32">
        <v>93</v>
      </c>
      <c r="M158" s="21"/>
      <c r="N158" s="33"/>
      <c r="O158" s="31"/>
      <c r="P158" s="32"/>
      <c r="Q158" s="21"/>
      <c r="R158" s="33"/>
      <c r="S158" s="31"/>
      <c r="T158" s="32"/>
      <c r="U158" s="21"/>
      <c r="V158" s="33"/>
      <c r="W158" s="6"/>
      <c r="X158" s="6"/>
      <c r="Y158" s="6"/>
    </row>
    <row r="159" spans="1:25" s="133" customFormat="1" ht="78.75" x14ac:dyDescent="0.25">
      <c r="A159" s="8">
        <v>154</v>
      </c>
      <c r="B159" s="9" t="s">
        <v>167</v>
      </c>
      <c r="C159" s="20" t="s">
        <v>585</v>
      </c>
      <c r="D159" s="8" t="s">
        <v>586</v>
      </c>
      <c r="E159" s="20" t="s">
        <v>587</v>
      </c>
      <c r="F159" s="20" t="s">
        <v>588</v>
      </c>
      <c r="G159" s="21">
        <v>17.760000000000002</v>
      </c>
      <c r="H159" s="21"/>
      <c r="I159" s="150">
        <f>G159+L159+P159+T159</f>
        <v>885.63000000000011</v>
      </c>
      <c r="J159" s="30">
        <f t="shared" si="47"/>
        <v>867.87000000000012</v>
      </c>
      <c r="K159" s="31">
        <f>SUM(L159,M159,N159)</f>
        <v>298.43</v>
      </c>
      <c r="L159" s="32">
        <v>298.43</v>
      </c>
      <c r="M159" s="21"/>
      <c r="N159" s="33"/>
      <c r="O159" s="31">
        <f t="shared" si="48"/>
        <v>300</v>
      </c>
      <c r="P159" s="32">
        <v>300</v>
      </c>
      <c r="Q159" s="21"/>
      <c r="R159" s="33"/>
      <c r="S159" s="31">
        <f>T159+U159</f>
        <v>269.44</v>
      </c>
      <c r="T159" s="32">
        <v>269.44</v>
      </c>
      <c r="U159" s="21"/>
      <c r="V159" s="33"/>
      <c r="W159" s="6"/>
      <c r="X159" s="6"/>
      <c r="Y159" s="6"/>
    </row>
    <row r="160" spans="1:25" s="133" customFormat="1" ht="15.75" customHeight="1" x14ac:dyDescent="0.25">
      <c r="A160" s="13">
        <v>155</v>
      </c>
      <c r="B160" s="207" t="s">
        <v>589</v>
      </c>
      <c r="C160" s="208"/>
      <c r="D160" s="208"/>
      <c r="E160" s="208"/>
      <c r="F160" s="208"/>
      <c r="G160" s="208"/>
      <c r="H160" s="208"/>
      <c r="I160" s="208"/>
      <c r="J160" s="30">
        <f t="shared" si="47"/>
        <v>1626.81</v>
      </c>
      <c r="K160" s="31">
        <f>SUM(K155:K159)</f>
        <v>650.27</v>
      </c>
      <c r="L160" s="32">
        <f>SUM(L155:L159)</f>
        <v>650.27</v>
      </c>
      <c r="M160" s="21"/>
      <c r="N160" s="33"/>
      <c r="O160" s="31">
        <f>SUM(O155:O159)</f>
        <v>488.27</v>
      </c>
      <c r="P160" s="32">
        <f>SUM(P155:P159)</f>
        <v>488.27</v>
      </c>
      <c r="Q160" s="21"/>
      <c r="R160" s="33"/>
      <c r="S160" s="31">
        <f>SUM(S155:S159)</f>
        <v>488.27</v>
      </c>
      <c r="T160" s="32">
        <f>SUM(T155:T159)</f>
        <v>488.27</v>
      </c>
      <c r="U160" s="21"/>
      <c r="V160" s="33"/>
      <c r="W160" s="6"/>
      <c r="X160" s="6"/>
      <c r="Y160" s="6"/>
    </row>
    <row r="161" spans="1:25" s="133" customFormat="1" ht="16.5" customHeight="1" thickBot="1" x14ac:dyDescent="0.3">
      <c r="A161" s="8">
        <v>156</v>
      </c>
      <c r="B161" s="207" t="s">
        <v>590</v>
      </c>
      <c r="C161" s="208"/>
      <c r="D161" s="208"/>
      <c r="E161" s="208"/>
      <c r="F161" s="208"/>
      <c r="G161" s="208"/>
      <c r="H161" s="208"/>
      <c r="I161" s="208"/>
      <c r="J161" s="81">
        <f t="shared" si="47"/>
        <v>4820.16</v>
      </c>
      <c r="K161" s="129">
        <f t="shared" ref="K161:V161" si="49">K160+K153+K146+K140+K136+K131+K124</f>
        <v>1410.5200000000002</v>
      </c>
      <c r="L161" s="130">
        <f>L160+L153+L146+L140+L136+L131+L124</f>
        <v>1356.7700000000002</v>
      </c>
      <c r="M161" s="131">
        <f t="shared" si="49"/>
        <v>23.75</v>
      </c>
      <c r="N161" s="132">
        <f t="shared" si="49"/>
        <v>30</v>
      </c>
      <c r="O161" s="129">
        <f t="shared" si="49"/>
        <v>1700.8</v>
      </c>
      <c r="P161" s="130">
        <f t="shared" si="49"/>
        <v>1627.7</v>
      </c>
      <c r="Q161" s="131">
        <f t="shared" si="49"/>
        <v>23.1</v>
      </c>
      <c r="R161" s="132">
        <f t="shared" si="49"/>
        <v>50</v>
      </c>
      <c r="S161" s="129">
        <f>S160+S153+S146+S140+S136+S131+S124</f>
        <v>1708.84</v>
      </c>
      <c r="T161" s="130">
        <f>T160+T153+T146+T140+T136+T131+T124</f>
        <v>1642.34</v>
      </c>
      <c r="U161" s="131">
        <f>U160+U153+U146+U140+U136+U131+U124</f>
        <v>16.5</v>
      </c>
      <c r="V161" s="132">
        <f t="shared" si="49"/>
        <v>50</v>
      </c>
      <c r="W161" s="6"/>
      <c r="X161" s="6"/>
      <c r="Y161" s="6"/>
    </row>
    <row r="162" spans="1:25" s="133" customFormat="1" ht="16.5" thickBot="1" x14ac:dyDescent="0.3">
      <c r="A162" s="8">
        <v>157</v>
      </c>
      <c r="B162" s="211" t="s">
        <v>591</v>
      </c>
      <c r="C162" s="211"/>
      <c r="D162" s="211"/>
      <c r="E162" s="211"/>
      <c r="F162" s="211"/>
      <c r="G162" s="211"/>
      <c r="H162" s="211"/>
      <c r="I162" s="211"/>
      <c r="J162" s="210"/>
      <c r="K162" s="210"/>
      <c r="L162" s="210"/>
      <c r="M162" s="210"/>
      <c r="N162" s="210"/>
      <c r="O162" s="210"/>
      <c r="P162" s="210"/>
      <c r="Q162" s="210"/>
      <c r="R162" s="210"/>
      <c r="S162" s="210"/>
      <c r="T162" s="210"/>
      <c r="U162" s="210"/>
      <c r="V162" s="210"/>
      <c r="W162" s="6"/>
      <c r="X162" s="6"/>
      <c r="Y162" s="6"/>
    </row>
    <row r="163" spans="1:25" s="133" customFormat="1" ht="47.25" x14ac:dyDescent="0.25">
      <c r="A163" s="13">
        <v>158</v>
      </c>
      <c r="B163" s="9" t="s">
        <v>172</v>
      </c>
      <c r="C163" s="20" t="s">
        <v>592</v>
      </c>
      <c r="D163" s="8" t="s">
        <v>593</v>
      </c>
      <c r="E163" s="20" t="s">
        <v>594</v>
      </c>
      <c r="F163" s="20" t="s">
        <v>595</v>
      </c>
      <c r="G163" s="21">
        <v>355.9</v>
      </c>
      <c r="H163" s="21">
        <v>2.94</v>
      </c>
      <c r="I163" s="21">
        <f>G163+L163+P163+T163</f>
        <v>382.666</v>
      </c>
      <c r="J163" s="22">
        <f t="shared" ref="J163:J165" si="50">SUM(K163,O163,S163)</f>
        <v>27.265999999999998</v>
      </c>
      <c r="K163" s="23">
        <f>SUM(L163,M163,N163)</f>
        <v>27.265999999999998</v>
      </c>
      <c r="L163" s="24">
        <v>26.765999999999998</v>
      </c>
      <c r="M163" s="25">
        <v>0.5</v>
      </c>
      <c r="N163" s="26"/>
      <c r="O163" s="23"/>
      <c r="P163" s="24"/>
      <c r="Q163" s="25"/>
      <c r="R163" s="26"/>
      <c r="S163" s="23"/>
      <c r="T163" s="24"/>
      <c r="U163" s="25"/>
      <c r="V163" s="26"/>
      <c r="W163" s="6"/>
      <c r="X163" s="6"/>
      <c r="Y163" s="6"/>
    </row>
    <row r="164" spans="1:25" s="133" customFormat="1" ht="63" x14ac:dyDescent="0.25">
      <c r="A164" s="8">
        <v>159</v>
      </c>
      <c r="B164" s="9" t="s">
        <v>177</v>
      </c>
      <c r="C164" s="20" t="s">
        <v>596</v>
      </c>
      <c r="D164" s="8" t="s">
        <v>597</v>
      </c>
      <c r="E164" s="20" t="s">
        <v>598</v>
      </c>
      <c r="F164" s="20" t="s">
        <v>599</v>
      </c>
      <c r="G164" s="21">
        <v>1314.3</v>
      </c>
      <c r="H164" s="21">
        <v>2.9800000000000004</v>
      </c>
      <c r="I164" s="21">
        <f>G164+L164+P164+T164</f>
        <v>2320.56</v>
      </c>
      <c r="J164" s="30">
        <f t="shared" si="50"/>
        <v>1009.26</v>
      </c>
      <c r="K164" s="31">
        <f>SUM(L164,M164,N164)</f>
        <v>123.26</v>
      </c>
      <c r="L164" s="32">
        <v>122.26</v>
      </c>
      <c r="M164" s="21">
        <v>1</v>
      </c>
      <c r="N164" s="33"/>
      <c r="O164" s="31">
        <f>SUM(P164,Q164,R164)</f>
        <v>443</v>
      </c>
      <c r="P164" s="32">
        <v>442</v>
      </c>
      <c r="Q164" s="21">
        <v>1</v>
      </c>
      <c r="R164" s="33"/>
      <c r="S164" s="31">
        <f>SUM(T164,U164,V164)</f>
        <v>443</v>
      </c>
      <c r="T164" s="32">
        <v>442</v>
      </c>
      <c r="U164" s="21">
        <v>1</v>
      </c>
      <c r="V164" s="33"/>
      <c r="W164" s="6"/>
      <c r="X164" s="6"/>
      <c r="Y164" s="6"/>
    </row>
    <row r="165" spans="1:25" s="133" customFormat="1" ht="16.5" customHeight="1" thickBot="1" x14ac:dyDescent="0.3">
      <c r="A165" s="8">
        <v>160</v>
      </c>
      <c r="B165" s="207" t="s">
        <v>600</v>
      </c>
      <c r="C165" s="208"/>
      <c r="D165" s="208"/>
      <c r="E165" s="208"/>
      <c r="F165" s="208"/>
      <c r="G165" s="208"/>
      <c r="H165" s="208"/>
      <c r="I165" s="208"/>
      <c r="J165" s="81">
        <f t="shared" si="50"/>
        <v>1036.5260000000001</v>
      </c>
      <c r="K165" s="129">
        <f>SUM(K163:K164)</f>
        <v>150.52600000000001</v>
      </c>
      <c r="L165" s="130">
        <f>SUM(L163:L164)</f>
        <v>149.02600000000001</v>
      </c>
      <c r="M165" s="131">
        <f>SUM(M163:M164)</f>
        <v>1.5</v>
      </c>
      <c r="N165" s="132"/>
      <c r="O165" s="129">
        <f>SUM(O163:O164)</f>
        <v>443</v>
      </c>
      <c r="P165" s="130">
        <f>SUM(P163:P164)</f>
        <v>442</v>
      </c>
      <c r="Q165" s="131">
        <f>SUM(Q163:Q164)</f>
        <v>1</v>
      </c>
      <c r="R165" s="132"/>
      <c r="S165" s="129">
        <f>SUM(S164+S163)</f>
        <v>443</v>
      </c>
      <c r="T165" s="130">
        <f>SUM(T164+T163)</f>
        <v>442</v>
      </c>
      <c r="U165" s="131">
        <f>SUM(U164+U163)</f>
        <v>1</v>
      </c>
      <c r="V165" s="132"/>
      <c r="W165" s="6"/>
      <c r="X165" s="6"/>
      <c r="Y165" s="6"/>
    </row>
    <row r="166" spans="1:25" s="133" customFormat="1" ht="16.5" thickBot="1" x14ac:dyDescent="0.3">
      <c r="A166" s="13">
        <v>161</v>
      </c>
      <c r="B166" s="211" t="s">
        <v>601</v>
      </c>
      <c r="C166" s="211"/>
      <c r="D166" s="211"/>
      <c r="E166" s="211"/>
      <c r="F166" s="211"/>
      <c r="G166" s="211"/>
      <c r="H166" s="211"/>
      <c r="I166" s="211"/>
      <c r="J166" s="210"/>
      <c r="K166" s="210"/>
      <c r="L166" s="210"/>
      <c r="M166" s="210"/>
      <c r="N166" s="210"/>
      <c r="O166" s="210"/>
      <c r="P166" s="210"/>
      <c r="Q166" s="210"/>
      <c r="R166" s="210"/>
      <c r="S166" s="210"/>
      <c r="T166" s="210"/>
      <c r="U166" s="210"/>
      <c r="V166" s="210"/>
      <c r="W166" s="6"/>
      <c r="X166" s="6"/>
      <c r="Y166" s="6"/>
    </row>
    <row r="167" spans="1:25" s="133" customFormat="1" ht="63" x14ac:dyDescent="0.25">
      <c r="A167" s="8">
        <v>162</v>
      </c>
      <c r="B167" s="19" t="s">
        <v>180</v>
      </c>
      <c r="C167" s="20" t="s">
        <v>602</v>
      </c>
      <c r="D167" s="8" t="s">
        <v>603</v>
      </c>
      <c r="E167" s="20" t="s">
        <v>604</v>
      </c>
      <c r="F167" s="20" t="s">
        <v>605</v>
      </c>
      <c r="G167" s="200">
        <v>489.49</v>
      </c>
      <c r="H167" s="201"/>
      <c r="I167" s="202">
        <f t="shared" ref="I167:I180" si="51">G167+L167+P167+T167</f>
        <v>840</v>
      </c>
      <c r="J167" s="203">
        <f>K167+O167+S167</f>
        <v>350.51</v>
      </c>
      <c r="K167" s="205">
        <f>L167</f>
        <v>110.51</v>
      </c>
      <c r="L167" s="194">
        <v>110.51</v>
      </c>
      <c r="M167" s="196"/>
      <c r="N167" s="198"/>
      <c r="O167" s="205">
        <f>P167</f>
        <v>120</v>
      </c>
      <c r="P167" s="194">
        <v>120</v>
      </c>
      <c r="Q167" s="196"/>
      <c r="R167" s="198"/>
      <c r="S167" s="205">
        <f>T167</f>
        <v>120</v>
      </c>
      <c r="T167" s="194">
        <v>120</v>
      </c>
      <c r="U167" s="196"/>
      <c r="V167" s="198"/>
      <c r="W167" s="6"/>
      <c r="X167" s="6"/>
      <c r="Y167" s="6"/>
    </row>
    <row r="168" spans="1:25" s="133" customFormat="1" ht="63" x14ac:dyDescent="0.25">
      <c r="A168" s="8">
        <v>163</v>
      </c>
      <c r="B168" s="19" t="s">
        <v>181</v>
      </c>
      <c r="C168" s="20" t="s">
        <v>475</v>
      </c>
      <c r="D168" s="8" t="s">
        <v>476</v>
      </c>
      <c r="E168" s="20" t="s">
        <v>477</v>
      </c>
      <c r="F168" s="20" t="s">
        <v>605</v>
      </c>
      <c r="G168" s="200"/>
      <c r="H168" s="201"/>
      <c r="I168" s="202">
        <f t="shared" si="51"/>
        <v>0</v>
      </c>
      <c r="J168" s="204"/>
      <c r="K168" s="206"/>
      <c r="L168" s="195"/>
      <c r="M168" s="197"/>
      <c r="N168" s="199"/>
      <c r="O168" s="206"/>
      <c r="P168" s="195"/>
      <c r="Q168" s="197"/>
      <c r="R168" s="199"/>
      <c r="S168" s="206"/>
      <c r="T168" s="195"/>
      <c r="U168" s="197"/>
      <c r="V168" s="199"/>
      <c r="W168" s="6"/>
      <c r="X168" s="6"/>
      <c r="Y168" s="6"/>
    </row>
    <row r="169" spans="1:25" s="133" customFormat="1" ht="63" x14ac:dyDescent="0.25">
      <c r="A169" s="13">
        <v>164</v>
      </c>
      <c r="B169" s="19" t="s">
        <v>185</v>
      </c>
      <c r="C169" s="20" t="s">
        <v>606</v>
      </c>
      <c r="D169" s="8" t="s">
        <v>607</v>
      </c>
      <c r="E169" s="20" t="s">
        <v>608</v>
      </c>
      <c r="F169" s="20" t="s">
        <v>605</v>
      </c>
      <c r="G169" s="200"/>
      <c r="H169" s="201"/>
      <c r="I169" s="202">
        <f t="shared" si="51"/>
        <v>0</v>
      </c>
      <c r="J169" s="204"/>
      <c r="K169" s="206"/>
      <c r="L169" s="195"/>
      <c r="M169" s="197"/>
      <c r="N169" s="199"/>
      <c r="O169" s="206"/>
      <c r="P169" s="195"/>
      <c r="Q169" s="197"/>
      <c r="R169" s="199"/>
      <c r="S169" s="206"/>
      <c r="T169" s="195"/>
      <c r="U169" s="197"/>
      <c r="V169" s="199"/>
      <c r="W169" s="6"/>
      <c r="X169" s="6"/>
      <c r="Y169" s="6"/>
    </row>
    <row r="170" spans="1:25" s="133" customFormat="1" ht="63" x14ac:dyDescent="0.25">
      <c r="A170" s="8">
        <v>165</v>
      </c>
      <c r="B170" s="19" t="s">
        <v>190</v>
      </c>
      <c r="C170" s="20" t="s">
        <v>609</v>
      </c>
      <c r="D170" s="8" t="s">
        <v>610</v>
      </c>
      <c r="E170" s="20" t="s">
        <v>611</v>
      </c>
      <c r="F170" s="20" t="s">
        <v>605</v>
      </c>
      <c r="G170" s="200"/>
      <c r="H170" s="201"/>
      <c r="I170" s="202">
        <f t="shared" si="51"/>
        <v>0</v>
      </c>
      <c r="J170" s="204"/>
      <c r="K170" s="206"/>
      <c r="L170" s="195"/>
      <c r="M170" s="197"/>
      <c r="N170" s="199"/>
      <c r="O170" s="206"/>
      <c r="P170" s="195"/>
      <c r="Q170" s="197"/>
      <c r="R170" s="199"/>
      <c r="S170" s="206"/>
      <c r="T170" s="195"/>
      <c r="U170" s="197"/>
      <c r="V170" s="199"/>
      <c r="W170" s="6"/>
      <c r="X170" s="6"/>
      <c r="Y170" s="6"/>
    </row>
    <row r="171" spans="1:25" s="133" customFormat="1" ht="47.25" x14ac:dyDescent="0.25">
      <c r="A171" s="8">
        <v>166</v>
      </c>
      <c r="B171" s="19" t="s">
        <v>191</v>
      </c>
      <c r="C171" s="38" t="s">
        <v>667</v>
      </c>
      <c r="D171" s="8" t="s">
        <v>612</v>
      </c>
      <c r="E171" s="20" t="s">
        <v>613</v>
      </c>
      <c r="F171" s="20" t="s">
        <v>605</v>
      </c>
      <c r="G171" s="200"/>
      <c r="H171" s="201"/>
      <c r="I171" s="202">
        <f t="shared" si="51"/>
        <v>0</v>
      </c>
      <c r="J171" s="204"/>
      <c r="K171" s="206"/>
      <c r="L171" s="195"/>
      <c r="M171" s="197"/>
      <c r="N171" s="199"/>
      <c r="O171" s="206"/>
      <c r="P171" s="195"/>
      <c r="Q171" s="197"/>
      <c r="R171" s="199"/>
      <c r="S171" s="206"/>
      <c r="T171" s="195"/>
      <c r="U171" s="197"/>
      <c r="V171" s="199"/>
      <c r="W171" s="6"/>
      <c r="X171" s="6"/>
      <c r="Y171" s="6"/>
    </row>
    <row r="172" spans="1:25" s="133" customFormat="1" ht="63" x14ac:dyDescent="0.25">
      <c r="A172" s="13">
        <v>167</v>
      </c>
      <c r="B172" s="19" t="s">
        <v>195</v>
      </c>
      <c r="C172" s="20" t="s">
        <v>614</v>
      </c>
      <c r="D172" s="8" t="s">
        <v>615</v>
      </c>
      <c r="E172" s="20" t="s">
        <v>616</v>
      </c>
      <c r="F172" s="20" t="s">
        <v>605</v>
      </c>
      <c r="G172" s="200"/>
      <c r="H172" s="201"/>
      <c r="I172" s="202">
        <f t="shared" si="51"/>
        <v>0</v>
      </c>
      <c r="J172" s="204"/>
      <c r="K172" s="206"/>
      <c r="L172" s="195"/>
      <c r="M172" s="197"/>
      <c r="N172" s="199"/>
      <c r="O172" s="206"/>
      <c r="P172" s="195"/>
      <c r="Q172" s="197"/>
      <c r="R172" s="199"/>
      <c r="S172" s="206"/>
      <c r="T172" s="195"/>
      <c r="U172" s="197"/>
      <c r="V172" s="199"/>
      <c r="W172" s="6"/>
      <c r="X172" s="6"/>
      <c r="Y172" s="6"/>
    </row>
    <row r="173" spans="1:25" s="133" customFormat="1" ht="47.25" x14ac:dyDescent="0.25">
      <c r="A173" s="8">
        <v>168</v>
      </c>
      <c r="B173" s="19" t="s">
        <v>200</v>
      </c>
      <c r="C173" s="20" t="s">
        <v>617</v>
      </c>
      <c r="D173" s="8" t="s">
        <v>618</v>
      </c>
      <c r="E173" s="20" t="s">
        <v>619</v>
      </c>
      <c r="F173" s="20" t="s">
        <v>605</v>
      </c>
      <c r="G173" s="200"/>
      <c r="H173" s="201"/>
      <c r="I173" s="202">
        <f t="shared" si="51"/>
        <v>0</v>
      </c>
      <c r="J173" s="204"/>
      <c r="K173" s="206"/>
      <c r="L173" s="195"/>
      <c r="M173" s="197"/>
      <c r="N173" s="199"/>
      <c r="O173" s="206"/>
      <c r="P173" s="195"/>
      <c r="Q173" s="197"/>
      <c r="R173" s="199"/>
      <c r="S173" s="206"/>
      <c r="T173" s="195"/>
      <c r="U173" s="197"/>
      <c r="V173" s="199"/>
      <c r="W173" s="6"/>
      <c r="X173" s="6"/>
      <c r="Y173" s="6"/>
    </row>
    <row r="174" spans="1:25" s="133" customFormat="1" ht="63" x14ac:dyDescent="0.25">
      <c r="A174" s="8">
        <v>169</v>
      </c>
      <c r="B174" s="19" t="s">
        <v>205</v>
      </c>
      <c r="C174" s="20" t="s">
        <v>620</v>
      </c>
      <c r="D174" s="8" t="s">
        <v>621</v>
      </c>
      <c r="E174" s="20" t="s">
        <v>622</v>
      </c>
      <c r="F174" s="20" t="s">
        <v>605</v>
      </c>
      <c r="G174" s="200"/>
      <c r="H174" s="201"/>
      <c r="I174" s="202">
        <f t="shared" si="51"/>
        <v>0</v>
      </c>
      <c r="J174" s="204"/>
      <c r="K174" s="206"/>
      <c r="L174" s="195"/>
      <c r="M174" s="197"/>
      <c r="N174" s="199"/>
      <c r="O174" s="206"/>
      <c r="P174" s="195"/>
      <c r="Q174" s="197"/>
      <c r="R174" s="199"/>
      <c r="S174" s="206"/>
      <c r="T174" s="195"/>
      <c r="U174" s="197"/>
      <c r="V174" s="199"/>
      <c r="W174" s="6"/>
      <c r="X174" s="6"/>
      <c r="Y174" s="6"/>
    </row>
    <row r="175" spans="1:25" s="133" customFormat="1" ht="47.25" x14ac:dyDescent="0.25">
      <c r="A175" s="13">
        <v>170</v>
      </c>
      <c r="B175" s="19" t="s">
        <v>210</v>
      </c>
      <c r="C175" s="20" t="s">
        <v>623</v>
      </c>
      <c r="D175" s="8" t="s">
        <v>624</v>
      </c>
      <c r="E175" s="20" t="s">
        <v>625</v>
      </c>
      <c r="F175" s="20" t="s">
        <v>605</v>
      </c>
      <c r="G175" s="200"/>
      <c r="H175" s="201"/>
      <c r="I175" s="202">
        <f t="shared" si="51"/>
        <v>0</v>
      </c>
      <c r="J175" s="204"/>
      <c r="K175" s="206"/>
      <c r="L175" s="195"/>
      <c r="M175" s="197"/>
      <c r="N175" s="199"/>
      <c r="O175" s="206"/>
      <c r="P175" s="195"/>
      <c r="Q175" s="197"/>
      <c r="R175" s="199"/>
      <c r="S175" s="206"/>
      <c r="T175" s="195"/>
      <c r="U175" s="197"/>
      <c r="V175" s="199"/>
      <c r="W175" s="6"/>
      <c r="X175" s="6"/>
      <c r="Y175" s="6"/>
    </row>
    <row r="176" spans="1:25" s="133" customFormat="1" ht="47.25" x14ac:dyDescent="0.25">
      <c r="A176" s="8">
        <v>171</v>
      </c>
      <c r="B176" s="19" t="s">
        <v>215</v>
      </c>
      <c r="C176" s="38" t="s">
        <v>668</v>
      </c>
      <c r="D176" s="8" t="s">
        <v>626</v>
      </c>
      <c r="E176" s="20" t="s">
        <v>627</v>
      </c>
      <c r="F176" s="20" t="s">
        <v>605</v>
      </c>
      <c r="G176" s="200"/>
      <c r="H176" s="201"/>
      <c r="I176" s="202">
        <f t="shared" si="51"/>
        <v>0</v>
      </c>
      <c r="J176" s="204"/>
      <c r="K176" s="206"/>
      <c r="L176" s="195"/>
      <c r="M176" s="197"/>
      <c r="N176" s="199"/>
      <c r="O176" s="206"/>
      <c r="P176" s="195"/>
      <c r="Q176" s="197"/>
      <c r="R176" s="199"/>
      <c r="S176" s="206"/>
      <c r="T176" s="195"/>
      <c r="U176" s="197"/>
      <c r="V176" s="199"/>
      <c r="W176" s="6"/>
      <c r="X176" s="6"/>
      <c r="Y176" s="6"/>
    </row>
    <row r="177" spans="1:25" s="133" customFormat="1" ht="78.75" x14ac:dyDescent="0.25">
      <c r="A177" s="8">
        <v>172</v>
      </c>
      <c r="B177" s="19" t="s">
        <v>219</v>
      </c>
      <c r="C177" s="20" t="s">
        <v>628</v>
      </c>
      <c r="D177" s="8" t="s">
        <v>629</v>
      </c>
      <c r="E177" s="20" t="s">
        <v>630</v>
      </c>
      <c r="F177" s="20" t="s">
        <v>605</v>
      </c>
      <c r="G177" s="200"/>
      <c r="H177" s="201"/>
      <c r="I177" s="202">
        <f t="shared" si="51"/>
        <v>0</v>
      </c>
      <c r="J177" s="204"/>
      <c r="K177" s="206"/>
      <c r="L177" s="195"/>
      <c r="M177" s="197"/>
      <c r="N177" s="199"/>
      <c r="O177" s="206"/>
      <c r="P177" s="195"/>
      <c r="Q177" s="197"/>
      <c r="R177" s="199"/>
      <c r="S177" s="206"/>
      <c r="T177" s="195"/>
      <c r="U177" s="197"/>
      <c r="V177" s="199"/>
      <c r="W177" s="6"/>
      <c r="X177" s="6"/>
      <c r="Y177" s="6"/>
    </row>
    <row r="178" spans="1:25" s="133" customFormat="1" ht="47.25" x14ac:dyDescent="0.25">
      <c r="A178" s="13">
        <v>173</v>
      </c>
      <c r="B178" s="19" t="s">
        <v>224</v>
      </c>
      <c r="C178" s="20" t="s">
        <v>631</v>
      </c>
      <c r="D178" s="8" t="s">
        <v>632</v>
      </c>
      <c r="E178" s="20" t="s">
        <v>633</v>
      </c>
      <c r="F178" s="20" t="s">
        <v>605</v>
      </c>
      <c r="G178" s="200"/>
      <c r="H178" s="201"/>
      <c r="I178" s="202">
        <f t="shared" si="51"/>
        <v>0</v>
      </c>
      <c r="J178" s="204"/>
      <c r="K178" s="206"/>
      <c r="L178" s="195"/>
      <c r="M178" s="197"/>
      <c r="N178" s="199"/>
      <c r="O178" s="206"/>
      <c r="P178" s="195"/>
      <c r="Q178" s="197"/>
      <c r="R178" s="199"/>
      <c r="S178" s="206"/>
      <c r="T178" s="195"/>
      <c r="U178" s="197"/>
      <c r="V178" s="199"/>
      <c r="W178" s="6"/>
      <c r="X178" s="6"/>
      <c r="Y178" s="6"/>
    </row>
    <row r="179" spans="1:25" s="133" customFormat="1" ht="47.25" x14ac:dyDescent="0.25">
      <c r="A179" s="8">
        <v>174</v>
      </c>
      <c r="B179" s="19" t="s">
        <v>228</v>
      </c>
      <c r="C179" s="38" t="s">
        <v>666</v>
      </c>
      <c r="D179" s="8" t="s">
        <v>634</v>
      </c>
      <c r="E179" s="20" t="s">
        <v>635</v>
      </c>
      <c r="F179" s="20" t="s">
        <v>605</v>
      </c>
      <c r="G179" s="200"/>
      <c r="H179" s="201"/>
      <c r="I179" s="202">
        <f t="shared" si="51"/>
        <v>0</v>
      </c>
      <c r="J179" s="204"/>
      <c r="K179" s="206"/>
      <c r="L179" s="195"/>
      <c r="M179" s="197"/>
      <c r="N179" s="199"/>
      <c r="O179" s="206"/>
      <c r="P179" s="195"/>
      <c r="Q179" s="197"/>
      <c r="R179" s="199"/>
      <c r="S179" s="206"/>
      <c r="T179" s="195"/>
      <c r="U179" s="197"/>
      <c r="V179" s="199"/>
      <c r="W179" s="6"/>
      <c r="X179" s="6"/>
      <c r="Y179" s="6"/>
    </row>
    <row r="180" spans="1:25" s="133" customFormat="1" ht="63" x14ac:dyDescent="0.25">
      <c r="A180" s="8">
        <v>175</v>
      </c>
      <c r="B180" s="19" t="s">
        <v>233</v>
      </c>
      <c r="C180" s="20" t="s">
        <v>636</v>
      </c>
      <c r="D180" s="8" t="s">
        <v>637</v>
      </c>
      <c r="E180" s="20" t="s">
        <v>638</v>
      </c>
      <c r="F180" s="20" t="s">
        <v>605</v>
      </c>
      <c r="G180" s="200"/>
      <c r="H180" s="201"/>
      <c r="I180" s="202">
        <f t="shared" si="51"/>
        <v>0</v>
      </c>
      <c r="J180" s="204"/>
      <c r="K180" s="206"/>
      <c r="L180" s="195"/>
      <c r="M180" s="197"/>
      <c r="N180" s="199"/>
      <c r="O180" s="206"/>
      <c r="P180" s="195"/>
      <c r="Q180" s="197"/>
      <c r="R180" s="199"/>
      <c r="S180" s="206"/>
      <c r="T180" s="195"/>
      <c r="U180" s="197"/>
      <c r="V180" s="199"/>
      <c r="W180" s="6"/>
      <c r="X180" s="6"/>
      <c r="Y180" s="6"/>
    </row>
    <row r="181" spans="1:25" s="133" customFormat="1" ht="15.75" customHeight="1" x14ac:dyDescent="0.25">
      <c r="A181" s="13">
        <v>176</v>
      </c>
      <c r="B181" s="182" t="s">
        <v>639</v>
      </c>
      <c r="C181" s="183"/>
      <c r="D181" s="183"/>
      <c r="E181" s="183"/>
      <c r="F181" s="183"/>
      <c r="G181" s="183"/>
      <c r="H181" s="183"/>
      <c r="I181" s="183"/>
      <c r="J181" s="154">
        <f t="shared" ref="J181:J182" si="52">SUM(K181,O181,S181)</f>
        <v>350.51</v>
      </c>
      <c r="K181" s="31">
        <f>SUM(L181,M181,N181)</f>
        <v>110.51</v>
      </c>
      <c r="L181" s="32">
        <v>110.51</v>
      </c>
      <c r="M181" s="21"/>
      <c r="N181" s="33"/>
      <c r="O181" s="31">
        <f>P181+Q181+R181</f>
        <v>120</v>
      </c>
      <c r="P181" s="32">
        <v>120</v>
      </c>
      <c r="Q181" s="21"/>
      <c r="R181" s="33"/>
      <c r="S181" s="31">
        <f>T181+U181+V181</f>
        <v>120</v>
      </c>
      <c r="T181" s="32">
        <v>120</v>
      </c>
      <c r="U181" s="21"/>
      <c r="V181" s="33"/>
      <c r="W181" s="6"/>
      <c r="X181" s="6"/>
      <c r="Y181" s="6"/>
    </row>
    <row r="182" spans="1:25" s="133" customFormat="1" ht="16.5" customHeight="1" thickBot="1" x14ac:dyDescent="0.3">
      <c r="A182" s="8">
        <v>177</v>
      </c>
      <c r="B182" s="182" t="s">
        <v>640</v>
      </c>
      <c r="C182" s="183"/>
      <c r="D182" s="183"/>
      <c r="E182" s="183"/>
      <c r="F182" s="183"/>
      <c r="G182" s="183"/>
      <c r="H182" s="183"/>
      <c r="I182" s="183"/>
      <c r="J182" s="144">
        <f t="shared" si="52"/>
        <v>6207.1960000000008</v>
      </c>
      <c r="K182" s="129">
        <f t="shared" ref="K182:V182" si="53">K181+K165+K161</f>
        <v>1671.5560000000003</v>
      </c>
      <c r="L182" s="130">
        <f t="shared" si="53"/>
        <v>1616.3060000000003</v>
      </c>
      <c r="M182" s="131">
        <f t="shared" si="53"/>
        <v>25.25</v>
      </c>
      <c r="N182" s="132">
        <f t="shared" si="53"/>
        <v>30</v>
      </c>
      <c r="O182" s="129">
        <f t="shared" si="53"/>
        <v>2263.8000000000002</v>
      </c>
      <c r="P182" s="130">
        <f t="shared" si="53"/>
        <v>2189.6999999999998</v>
      </c>
      <c r="Q182" s="131">
        <f t="shared" si="53"/>
        <v>24.1</v>
      </c>
      <c r="R182" s="132">
        <f t="shared" si="53"/>
        <v>50</v>
      </c>
      <c r="S182" s="129">
        <f t="shared" si="53"/>
        <v>2271.84</v>
      </c>
      <c r="T182" s="130">
        <f t="shared" si="53"/>
        <v>2204.34</v>
      </c>
      <c r="U182" s="131">
        <f t="shared" si="53"/>
        <v>17.5</v>
      </c>
      <c r="V182" s="132">
        <f t="shared" si="53"/>
        <v>50</v>
      </c>
      <c r="W182" s="6"/>
      <c r="X182" s="6"/>
      <c r="Y182" s="6"/>
    </row>
    <row r="183" spans="1:25" s="133" customFormat="1" ht="16.5" thickBot="1" x14ac:dyDescent="0.3">
      <c r="A183" s="8">
        <v>178</v>
      </c>
      <c r="B183" s="185" t="s">
        <v>641</v>
      </c>
      <c r="C183" s="185"/>
      <c r="D183" s="185"/>
      <c r="E183" s="185"/>
      <c r="F183" s="185"/>
      <c r="G183" s="185"/>
      <c r="H183" s="185"/>
      <c r="I183" s="185"/>
      <c r="J183" s="186"/>
      <c r="K183" s="186"/>
      <c r="L183" s="186"/>
      <c r="M183" s="186"/>
      <c r="N183" s="186"/>
      <c r="O183" s="186"/>
      <c r="P183" s="186"/>
      <c r="Q183" s="186"/>
      <c r="R183" s="186"/>
      <c r="S183" s="186"/>
      <c r="T183" s="186"/>
      <c r="U183" s="186"/>
      <c r="V183" s="186"/>
      <c r="W183" s="6"/>
      <c r="X183" s="6"/>
      <c r="Y183" s="6"/>
    </row>
    <row r="184" spans="1:25" s="133" customFormat="1" ht="63" x14ac:dyDescent="0.25">
      <c r="A184" s="13">
        <v>179</v>
      </c>
      <c r="B184" s="19" t="s">
        <v>237</v>
      </c>
      <c r="C184" s="20" t="s">
        <v>642</v>
      </c>
      <c r="D184" s="8" t="s">
        <v>643</v>
      </c>
      <c r="E184" s="20" t="s">
        <v>644</v>
      </c>
      <c r="F184" s="20" t="s">
        <v>645</v>
      </c>
      <c r="G184" s="29">
        <v>413.32</v>
      </c>
      <c r="H184" s="29">
        <v>50</v>
      </c>
      <c r="I184" s="21">
        <f>G184+L184+P184+T184</f>
        <v>451.32</v>
      </c>
      <c r="J184" s="22">
        <f t="shared" ref="J184:J198" si="54">SUM(K184,O184,S184)</f>
        <v>38</v>
      </c>
      <c r="K184" s="23">
        <f t="shared" ref="K184:K186" si="55">SUM(L184,M184,N184)</f>
        <v>38</v>
      </c>
      <c r="L184" s="27">
        <v>38</v>
      </c>
      <c r="M184" s="25"/>
      <c r="N184" s="26"/>
      <c r="O184" s="23"/>
      <c r="P184" s="24"/>
      <c r="Q184" s="25"/>
      <c r="R184" s="26"/>
      <c r="S184" s="23"/>
      <c r="T184" s="27"/>
      <c r="U184" s="25"/>
      <c r="V184" s="26"/>
      <c r="W184" s="6"/>
      <c r="X184" s="6"/>
      <c r="Y184" s="6"/>
    </row>
    <row r="185" spans="1:25" s="133" customFormat="1" ht="94.5" x14ac:dyDescent="0.25">
      <c r="A185" s="8">
        <v>180</v>
      </c>
      <c r="B185" s="19" t="s">
        <v>241</v>
      </c>
      <c r="C185" s="20" t="s">
        <v>646</v>
      </c>
      <c r="D185" s="8" t="s">
        <v>647</v>
      </c>
      <c r="E185" s="20" t="s">
        <v>644</v>
      </c>
      <c r="F185" s="20" t="s">
        <v>648</v>
      </c>
      <c r="G185" s="29">
        <v>435.98</v>
      </c>
      <c r="H185" s="29">
        <v>50</v>
      </c>
      <c r="I185" s="21">
        <f>G185+L185+P185+T185</f>
        <v>747.98</v>
      </c>
      <c r="J185" s="30">
        <f t="shared" si="54"/>
        <v>312</v>
      </c>
      <c r="K185" s="31">
        <f t="shared" si="55"/>
        <v>122</v>
      </c>
      <c r="L185" s="34">
        <v>122</v>
      </c>
      <c r="M185" s="21"/>
      <c r="N185" s="33"/>
      <c r="O185" s="31">
        <f>P185</f>
        <v>90</v>
      </c>
      <c r="P185" s="32">
        <v>90</v>
      </c>
      <c r="Q185" s="21"/>
      <c r="R185" s="33"/>
      <c r="S185" s="31">
        <f>T185</f>
        <v>100</v>
      </c>
      <c r="T185" s="34">
        <v>100</v>
      </c>
      <c r="U185" s="21"/>
      <c r="V185" s="33"/>
      <c r="W185" s="6"/>
      <c r="X185" s="6"/>
      <c r="Y185" s="6"/>
    </row>
    <row r="186" spans="1:25" s="133" customFormat="1" ht="110.25" x14ac:dyDescent="0.25">
      <c r="A186" s="8">
        <v>181</v>
      </c>
      <c r="B186" s="19" t="s">
        <v>243</v>
      </c>
      <c r="C186" s="20" t="s">
        <v>642</v>
      </c>
      <c r="D186" s="8" t="s">
        <v>643</v>
      </c>
      <c r="E186" s="20" t="s">
        <v>644</v>
      </c>
      <c r="F186" s="20" t="s">
        <v>649</v>
      </c>
      <c r="G186" s="29">
        <v>147.85</v>
      </c>
      <c r="H186" s="29"/>
      <c r="I186" s="150">
        <f>G186+L186+P186+T186</f>
        <v>657.44</v>
      </c>
      <c r="J186" s="30">
        <f t="shared" si="54"/>
        <v>509.59</v>
      </c>
      <c r="K186" s="35">
        <f t="shared" si="55"/>
        <v>96.45</v>
      </c>
      <c r="L186" s="34">
        <v>96.45</v>
      </c>
      <c r="M186" s="29"/>
      <c r="N186" s="37"/>
      <c r="O186" s="35">
        <f>SUM(P186,Q186,R186)</f>
        <v>213.14</v>
      </c>
      <c r="P186" s="36">
        <v>213.14</v>
      </c>
      <c r="Q186" s="29"/>
      <c r="R186" s="37"/>
      <c r="S186" s="35">
        <f t="shared" ref="S186" si="56">SUM(T186,U186,V186)</f>
        <v>200</v>
      </c>
      <c r="T186" s="34">
        <v>200</v>
      </c>
      <c r="U186" s="29"/>
      <c r="V186" s="37"/>
      <c r="W186" s="6"/>
      <c r="X186" s="6"/>
      <c r="Y186" s="6"/>
    </row>
    <row r="187" spans="1:25" s="133" customFormat="1" ht="78.75" x14ac:dyDescent="0.25">
      <c r="A187" s="13">
        <v>182</v>
      </c>
      <c r="B187" s="19" t="s">
        <v>248</v>
      </c>
      <c r="C187" s="20" t="s">
        <v>650</v>
      </c>
      <c r="D187" s="8" t="s">
        <v>643</v>
      </c>
      <c r="E187" s="20" t="s">
        <v>651</v>
      </c>
      <c r="F187" s="20" t="s">
        <v>652</v>
      </c>
      <c r="G187" s="13">
        <v>6.35</v>
      </c>
      <c r="H187" s="45"/>
      <c r="I187" s="150">
        <f>G187+L187+P187+T187</f>
        <v>346.76</v>
      </c>
      <c r="J187" s="155">
        <f t="shared" si="54"/>
        <v>340.41</v>
      </c>
      <c r="K187" s="35">
        <f t="shared" ref="K187" si="57">SUM(L187:N187)</f>
        <v>143.55000000000001</v>
      </c>
      <c r="L187" s="36">
        <v>143.55000000000001</v>
      </c>
      <c r="M187" s="29"/>
      <c r="N187" s="37"/>
      <c r="O187" s="35">
        <f>P187</f>
        <v>96.86</v>
      </c>
      <c r="P187" s="36">
        <v>96.86</v>
      </c>
      <c r="Q187" s="29"/>
      <c r="R187" s="37"/>
      <c r="S187" s="35">
        <f>T187</f>
        <v>100</v>
      </c>
      <c r="T187" s="36">
        <v>100</v>
      </c>
      <c r="U187" s="29"/>
      <c r="V187" s="37"/>
      <c r="W187" s="6"/>
      <c r="X187" s="6"/>
      <c r="Y187" s="6"/>
    </row>
    <row r="188" spans="1:25" ht="15.75" customHeight="1" x14ac:dyDescent="0.25">
      <c r="A188" s="8">
        <v>183</v>
      </c>
      <c r="B188" s="182" t="s">
        <v>653</v>
      </c>
      <c r="C188" s="183"/>
      <c r="D188" s="183"/>
      <c r="E188" s="183"/>
      <c r="F188" s="183"/>
      <c r="G188" s="183"/>
      <c r="H188" s="183"/>
      <c r="I188" s="183"/>
      <c r="J188" s="155">
        <f t="shared" si="54"/>
        <v>1200</v>
      </c>
      <c r="K188" s="35">
        <f>SUM(K184:K187)</f>
        <v>400</v>
      </c>
      <c r="L188" s="36">
        <f>SUM(L184:L187)</f>
        <v>400</v>
      </c>
      <c r="M188" s="29"/>
      <c r="N188" s="37"/>
      <c r="O188" s="35">
        <f>SUM(O184:O187)</f>
        <v>400</v>
      </c>
      <c r="P188" s="36">
        <f>SUM(P184:P187)</f>
        <v>400</v>
      </c>
      <c r="Q188" s="29"/>
      <c r="R188" s="37"/>
      <c r="S188" s="35">
        <f>SUM(S184:S187)</f>
        <v>400</v>
      </c>
      <c r="T188" s="36">
        <f>SUM(T184:T187)</f>
        <v>400</v>
      </c>
      <c r="U188" s="29"/>
      <c r="V188" s="37"/>
    </row>
    <row r="189" spans="1:25" ht="16.5" customHeight="1" thickBot="1" x14ac:dyDescent="0.3">
      <c r="A189" s="8">
        <v>184</v>
      </c>
      <c r="B189" s="182" t="s">
        <v>654</v>
      </c>
      <c r="C189" s="183"/>
      <c r="D189" s="183"/>
      <c r="E189" s="183"/>
      <c r="F189" s="183"/>
      <c r="G189" s="183"/>
      <c r="H189" s="183"/>
      <c r="I189" s="183"/>
      <c r="J189" s="156">
        <f t="shared" si="54"/>
        <v>7407.1960000000008</v>
      </c>
      <c r="K189" s="129">
        <f>K188+K182</f>
        <v>2071.5560000000005</v>
      </c>
      <c r="L189" s="130">
        <f>L188+L182</f>
        <v>2016.3060000000003</v>
      </c>
      <c r="M189" s="131">
        <f>M188+M182</f>
        <v>25.25</v>
      </c>
      <c r="N189" s="132">
        <f t="shared" ref="N189:V189" si="58">N188+N182</f>
        <v>30</v>
      </c>
      <c r="O189" s="129">
        <f t="shared" si="58"/>
        <v>2663.8</v>
      </c>
      <c r="P189" s="130">
        <f t="shared" si="58"/>
        <v>2589.6999999999998</v>
      </c>
      <c r="Q189" s="131">
        <f t="shared" si="58"/>
        <v>24.1</v>
      </c>
      <c r="R189" s="132">
        <f t="shared" si="58"/>
        <v>50</v>
      </c>
      <c r="S189" s="129">
        <f t="shared" si="58"/>
        <v>2671.84</v>
      </c>
      <c r="T189" s="130">
        <f t="shared" si="58"/>
        <v>2604.34</v>
      </c>
      <c r="U189" s="131">
        <f t="shared" si="58"/>
        <v>17.5</v>
      </c>
      <c r="V189" s="132">
        <f t="shared" si="58"/>
        <v>50</v>
      </c>
    </row>
    <row r="190" spans="1:25" ht="16.5" thickBot="1" x14ac:dyDescent="0.3">
      <c r="A190" s="13">
        <v>185</v>
      </c>
      <c r="B190" s="187" t="s">
        <v>655</v>
      </c>
      <c r="C190" s="187"/>
      <c r="D190" s="187"/>
      <c r="E190" s="187"/>
      <c r="F190" s="187"/>
      <c r="G190" s="187"/>
      <c r="H190" s="187"/>
      <c r="I190" s="187"/>
      <c r="J190" s="188"/>
      <c r="K190" s="188"/>
      <c r="L190" s="188"/>
      <c r="M190" s="188"/>
      <c r="N190" s="188"/>
      <c r="O190" s="188"/>
      <c r="P190" s="188"/>
      <c r="Q190" s="188"/>
      <c r="R190" s="188"/>
      <c r="S190" s="188"/>
      <c r="T190" s="188"/>
      <c r="U190" s="188"/>
      <c r="V190" s="188"/>
    </row>
    <row r="191" spans="1:25" x14ac:dyDescent="0.25">
      <c r="A191" s="8">
        <v>186</v>
      </c>
      <c r="B191" s="189" t="s">
        <v>656</v>
      </c>
      <c r="C191" s="190"/>
      <c r="D191" s="190"/>
      <c r="E191" s="190"/>
      <c r="F191" s="190"/>
      <c r="G191" s="190"/>
      <c r="H191" s="190"/>
      <c r="I191" s="190"/>
      <c r="J191" s="157">
        <f t="shared" si="54"/>
        <v>14214.466</v>
      </c>
      <c r="K191" s="23">
        <f>SUM(K96)</f>
        <v>5103.5829999999996</v>
      </c>
      <c r="L191" s="24">
        <f t="shared" ref="L191:V191" si="59">SUM(L96)</f>
        <v>3790.2330000000006</v>
      </c>
      <c r="M191" s="25">
        <f t="shared" si="59"/>
        <v>1196.5100000000002</v>
      </c>
      <c r="N191" s="26">
        <f t="shared" si="59"/>
        <v>116.84</v>
      </c>
      <c r="O191" s="23">
        <f t="shared" si="59"/>
        <v>4603.7130000000006</v>
      </c>
      <c r="P191" s="24">
        <f t="shared" si="59"/>
        <v>3184.9230000000002</v>
      </c>
      <c r="Q191" s="25">
        <f t="shared" si="59"/>
        <v>1241.47</v>
      </c>
      <c r="R191" s="26">
        <f t="shared" si="59"/>
        <v>177.32</v>
      </c>
      <c r="S191" s="23">
        <f t="shared" si="59"/>
        <v>4507.1699999999992</v>
      </c>
      <c r="T191" s="24">
        <f t="shared" si="59"/>
        <v>3173.4399999999996</v>
      </c>
      <c r="U191" s="25">
        <f t="shared" si="59"/>
        <v>989.08000000000027</v>
      </c>
      <c r="V191" s="26">
        <f t="shared" si="59"/>
        <v>344.65</v>
      </c>
    </row>
    <row r="192" spans="1:25" x14ac:dyDescent="0.25">
      <c r="A192" s="8">
        <v>187</v>
      </c>
      <c r="B192" s="189" t="s">
        <v>657</v>
      </c>
      <c r="C192" s="190"/>
      <c r="D192" s="190"/>
      <c r="E192" s="190"/>
      <c r="F192" s="190"/>
      <c r="G192" s="190"/>
      <c r="H192" s="190"/>
      <c r="I192" s="190"/>
      <c r="J192" s="155">
        <f t="shared" si="54"/>
        <v>408.97</v>
      </c>
      <c r="K192" s="31">
        <f>SUM(K112)</f>
        <v>282.11</v>
      </c>
      <c r="L192" s="32">
        <f t="shared" ref="L192:U192" si="60">SUM(L112)</f>
        <v>243.59</v>
      </c>
      <c r="M192" s="21">
        <f t="shared" si="60"/>
        <v>38.520000000000003</v>
      </c>
      <c r="N192" s="21"/>
      <c r="O192" s="31">
        <f t="shared" si="60"/>
        <v>71.25</v>
      </c>
      <c r="P192" s="32">
        <f t="shared" si="60"/>
        <v>64.11</v>
      </c>
      <c r="Q192" s="21">
        <f t="shared" si="60"/>
        <v>7.1400000000000006</v>
      </c>
      <c r="R192" s="33"/>
      <c r="S192" s="31">
        <f t="shared" si="60"/>
        <v>55.61</v>
      </c>
      <c r="T192" s="32">
        <f t="shared" si="60"/>
        <v>46.41</v>
      </c>
      <c r="U192" s="21">
        <f t="shared" si="60"/>
        <v>9.1999999999999993</v>
      </c>
      <c r="V192" s="33"/>
    </row>
    <row r="193" spans="1:22" x14ac:dyDescent="0.25">
      <c r="A193" s="13">
        <v>188</v>
      </c>
      <c r="B193" s="189" t="s">
        <v>658</v>
      </c>
      <c r="C193" s="190"/>
      <c r="D193" s="190"/>
      <c r="E193" s="190"/>
      <c r="F193" s="190"/>
      <c r="G193" s="190"/>
      <c r="H193" s="190"/>
      <c r="I193" s="190"/>
      <c r="J193" s="155">
        <f t="shared" si="54"/>
        <v>683.97</v>
      </c>
      <c r="K193" s="31">
        <v>82.21</v>
      </c>
      <c r="L193" s="32">
        <v>82.21</v>
      </c>
      <c r="M193" s="29"/>
      <c r="N193" s="37"/>
      <c r="O193" s="31">
        <f>P193</f>
        <v>293.61</v>
      </c>
      <c r="P193" s="32">
        <v>293.61</v>
      </c>
      <c r="Q193" s="29"/>
      <c r="R193" s="37"/>
      <c r="S193" s="35">
        <f>SUM(T193,U193,V193)</f>
        <v>308.14999999999998</v>
      </c>
      <c r="T193" s="36">
        <v>308.14999999999998</v>
      </c>
      <c r="U193" s="29"/>
      <c r="V193" s="37"/>
    </row>
    <row r="194" spans="1:22" x14ac:dyDescent="0.25">
      <c r="A194" s="8">
        <v>189</v>
      </c>
      <c r="B194" s="189" t="s">
        <v>659</v>
      </c>
      <c r="C194" s="190"/>
      <c r="D194" s="190"/>
      <c r="E194" s="190"/>
      <c r="F194" s="190"/>
      <c r="G194" s="190"/>
      <c r="H194" s="190"/>
      <c r="I194" s="190"/>
      <c r="J194" s="155">
        <f t="shared" si="54"/>
        <v>15307.405999999997</v>
      </c>
      <c r="K194" s="35">
        <f>SUM(K191:K193)</f>
        <v>5467.9029999999993</v>
      </c>
      <c r="L194" s="36">
        <f>SUM(L191:L193)</f>
        <v>4116.0330000000004</v>
      </c>
      <c r="M194" s="29">
        <f t="shared" ref="M194:V194" si="61">SUM(M191:M193)</f>
        <v>1235.0300000000002</v>
      </c>
      <c r="N194" s="37">
        <f t="shared" si="61"/>
        <v>116.84</v>
      </c>
      <c r="O194" s="35">
        <f t="shared" si="61"/>
        <v>4968.5730000000003</v>
      </c>
      <c r="P194" s="36">
        <f t="shared" si="61"/>
        <v>3542.6430000000005</v>
      </c>
      <c r="Q194" s="29">
        <f t="shared" si="61"/>
        <v>1248.6100000000001</v>
      </c>
      <c r="R194" s="37">
        <f t="shared" si="61"/>
        <v>177.32</v>
      </c>
      <c r="S194" s="35">
        <f t="shared" si="61"/>
        <v>4870.9299999999985</v>
      </c>
      <c r="T194" s="36">
        <f t="shared" si="61"/>
        <v>3527.9999999999995</v>
      </c>
      <c r="U194" s="29">
        <f t="shared" si="61"/>
        <v>998.28000000000031</v>
      </c>
      <c r="V194" s="37">
        <f t="shared" si="61"/>
        <v>344.65</v>
      </c>
    </row>
    <row r="195" spans="1:22" s="160" customFormat="1" x14ac:dyDescent="0.25">
      <c r="A195" s="8">
        <v>190</v>
      </c>
      <c r="B195" s="191" t="s">
        <v>660</v>
      </c>
      <c r="C195" s="192"/>
      <c r="D195" s="192"/>
      <c r="E195" s="192"/>
      <c r="F195" s="192"/>
      <c r="G195" s="192"/>
      <c r="H195" s="192"/>
      <c r="I195" s="192"/>
      <c r="J195" s="155">
        <f t="shared" si="54"/>
        <v>7407.1960000000008</v>
      </c>
      <c r="K195" s="158">
        <f>SUM(K189)</f>
        <v>2071.5560000000005</v>
      </c>
      <c r="L195" s="76">
        <f t="shared" ref="L195:V195" si="62">SUM(L189)</f>
        <v>2016.3060000000003</v>
      </c>
      <c r="M195" s="77">
        <f t="shared" si="62"/>
        <v>25.25</v>
      </c>
      <c r="N195" s="159">
        <f t="shared" si="62"/>
        <v>30</v>
      </c>
      <c r="O195" s="158">
        <f t="shared" si="62"/>
        <v>2663.8</v>
      </c>
      <c r="P195" s="76">
        <f t="shared" si="62"/>
        <v>2589.6999999999998</v>
      </c>
      <c r="Q195" s="77">
        <f t="shared" si="62"/>
        <v>24.1</v>
      </c>
      <c r="R195" s="159">
        <f t="shared" si="62"/>
        <v>50</v>
      </c>
      <c r="S195" s="158">
        <f t="shared" si="62"/>
        <v>2671.84</v>
      </c>
      <c r="T195" s="76">
        <f t="shared" si="62"/>
        <v>2604.34</v>
      </c>
      <c r="U195" s="77">
        <f t="shared" si="62"/>
        <v>17.5</v>
      </c>
      <c r="V195" s="159">
        <f t="shared" si="62"/>
        <v>50</v>
      </c>
    </row>
    <row r="196" spans="1:22" s="160" customFormat="1" x14ac:dyDescent="0.25">
      <c r="A196" s="13">
        <v>191</v>
      </c>
      <c r="B196" s="191" t="s">
        <v>661</v>
      </c>
      <c r="C196" s="192"/>
      <c r="D196" s="192"/>
      <c r="E196" s="192"/>
      <c r="F196" s="192"/>
      <c r="G196" s="192"/>
      <c r="H196" s="192"/>
      <c r="I196" s="192"/>
      <c r="J196" s="155">
        <f t="shared" si="54"/>
        <v>91.98</v>
      </c>
      <c r="K196" s="161">
        <f>L196</f>
        <v>30.66</v>
      </c>
      <c r="L196" s="162">
        <v>30.66</v>
      </c>
      <c r="M196" s="77"/>
      <c r="N196" s="159"/>
      <c r="O196" s="161">
        <f>P196</f>
        <v>30.66</v>
      </c>
      <c r="P196" s="162">
        <v>30.66</v>
      </c>
      <c r="Q196" s="77"/>
      <c r="R196" s="159"/>
      <c r="S196" s="158">
        <f>SUM(T196,U196,V196)</f>
        <v>30.66</v>
      </c>
      <c r="T196" s="76">
        <v>30.66</v>
      </c>
      <c r="U196" s="77"/>
      <c r="V196" s="159"/>
    </row>
    <row r="197" spans="1:22" s="160" customFormat="1" x14ac:dyDescent="0.25">
      <c r="A197" s="8">
        <v>192</v>
      </c>
      <c r="B197" s="191" t="s">
        <v>662</v>
      </c>
      <c r="C197" s="192"/>
      <c r="D197" s="192"/>
      <c r="E197" s="192"/>
      <c r="F197" s="192"/>
      <c r="G197" s="192"/>
      <c r="H197" s="192"/>
      <c r="I197" s="192"/>
      <c r="J197" s="155">
        <f t="shared" si="54"/>
        <v>7499.1760000000004</v>
      </c>
      <c r="K197" s="158">
        <f>SUM(K195:K196)</f>
        <v>2102.2160000000003</v>
      </c>
      <c r="L197" s="76">
        <f t="shared" ref="L197:V197" si="63">SUM(L195:L196)</f>
        <v>2046.9660000000003</v>
      </c>
      <c r="M197" s="77">
        <f t="shared" si="63"/>
        <v>25.25</v>
      </c>
      <c r="N197" s="159">
        <f t="shared" si="63"/>
        <v>30</v>
      </c>
      <c r="O197" s="158">
        <f t="shared" si="63"/>
        <v>2694.46</v>
      </c>
      <c r="P197" s="76">
        <f t="shared" si="63"/>
        <v>2620.3599999999997</v>
      </c>
      <c r="Q197" s="77">
        <f t="shared" si="63"/>
        <v>24.1</v>
      </c>
      <c r="R197" s="159">
        <f t="shared" si="63"/>
        <v>50</v>
      </c>
      <c r="S197" s="158">
        <f t="shared" si="63"/>
        <v>2702.5</v>
      </c>
      <c r="T197" s="76">
        <f t="shared" si="63"/>
        <v>2635</v>
      </c>
      <c r="U197" s="77">
        <f t="shared" si="63"/>
        <v>17.5</v>
      </c>
      <c r="V197" s="159">
        <f t="shared" si="63"/>
        <v>50</v>
      </c>
    </row>
    <row r="198" spans="1:22" s="160" customFormat="1" ht="16.5" thickBot="1" x14ac:dyDescent="0.3">
      <c r="A198" s="8">
        <v>193</v>
      </c>
      <c r="B198" s="191" t="s">
        <v>663</v>
      </c>
      <c r="C198" s="192"/>
      <c r="D198" s="192"/>
      <c r="E198" s="192"/>
      <c r="F198" s="192"/>
      <c r="G198" s="192"/>
      <c r="H198" s="192"/>
      <c r="I198" s="192"/>
      <c r="J198" s="156">
        <f t="shared" si="54"/>
        <v>22806.581999999999</v>
      </c>
      <c r="K198" s="163">
        <f>SUM(K194+K197)</f>
        <v>7570.1189999999997</v>
      </c>
      <c r="L198" s="164">
        <f>SUM(L194+L197)</f>
        <v>6162.9990000000007</v>
      </c>
      <c r="M198" s="165">
        <f t="shared" ref="M198:V198" si="64">SUM(M194+M197)</f>
        <v>1260.2800000000002</v>
      </c>
      <c r="N198" s="166">
        <f t="shared" si="64"/>
        <v>146.84</v>
      </c>
      <c r="O198" s="163">
        <f t="shared" si="64"/>
        <v>7663.0330000000004</v>
      </c>
      <c r="P198" s="164">
        <f t="shared" si="64"/>
        <v>6163.0030000000006</v>
      </c>
      <c r="Q198" s="165">
        <f t="shared" si="64"/>
        <v>1272.71</v>
      </c>
      <c r="R198" s="166">
        <f t="shared" si="64"/>
        <v>227.32</v>
      </c>
      <c r="S198" s="163">
        <f t="shared" si="64"/>
        <v>7573.4299999999985</v>
      </c>
      <c r="T198" s="164">
        <f t="shared" si="64"/>
        <v>6163</v>
      </c>
      <c r="U198" s="165">
        <f t="shared" si="64"/>
        <v>1015.7800000000003</v>
      </c>
      <c r="V198" s="166">
        <f t="shared" si="64"/>
        <v>394.65</v>
      </c>
    </row>
    <row r="199" spans="1:22" s="172" customFormat="1" x14ac:dyDescent="0.25">
      <c r="A199" s="167"/>
      <c r="B199" s="168"/>
      <c r="C199" s="168"/>
      <c r="D199" s="168"/>
      <c r="E199" s="168"/>
      <c r="F199" s="168"/>
      <c r="G199" s="168"/>
      <c r="H199" s="168"/>
      <c r="I199" s="168"/>
      <c r="J199" s="169"/>
      <c r="K199" s="170"/>
      <c r="L199" s="171"/>
      <c r="M199" s="169"/>
      <c r="N199" s="169"/>
      <c r="O199" s="169"/>
      <c r="P199" s="171"/>
      <c r="Q199" s="169"/>
      <c r="R199" s="169"/>
      <c r="S199" s="169"/>
      <c r="T199" s="171"/>
      <c r="U199" s="169"/>
      <c r="V199" s="169"/>
    </row>
    <row r="200" spans="1:22" x14ac:dyDescent="0.25">
      <c r="B200" s="193" t="s">
        <v>664</v>
      </c>
      <c r="C200" s="193"/>
      <c r="D200" s="193"/>
      <c r="E200" s="193"/>
      <c r="F200" s="193"/>
      <c r="J200" s="184"/>
      <c r="K200" s="184"/>
      <c r="L200" s="173"/>
      <c r="M200" s="174"/>
      <c r="N200" s="174"/>
      <c r="O200" s="174"/>
      <c r="P200" s="173"/>
      <c r="Q200" s="174"/>
      <c r="R200" s="174"/>
      <c r="S200" s="174"/>
      <c r="T200" s="173"/>
      <c r="U200" s="174"/>
      <c r="V200" s="174"/>
    </row>
    <row r="201" spans="1:22" x14ac:dyDescent="0.25">
      <c r="B201" s="2"/>
      <c r="C201" s="175"/>
      <c r="D201" s="175"/>
      <c r="E201" s="175"/>
      <c r="F201" s="176"/>
      <c r="G201" s="176"/>
      <c r="H201" s="176"/>
      <c r="I201" s="176"/>
      <c r="J201" s="175"/>
      <c r="K201" s="177"/>
      <c r="L201" s="178"/>
      <c r="M201" s="177"/>
      <c r="N201" s="177"/>
      <c r="O201" s="177"/>
      <c r="P201" s="178"/>
      <c r="Q201" s="177"/>
      <c r="S201" s="177"/>
      <c r="T201" s="178"/>
      <c r="U201" s="177"/>
      <c r="V201" s="177"/>
    </row>
    <row r="202" spans="1:22" ht="18.75" x14ac:dyDescent="0.25">
      <c r="L202" s="179"/>
      <c r="M202" s="180"/>
      <c r="N202" s="180"/>
      <c r="O202" s="180"/>
      <c r="P202" s="179"/>
      <c r="Q202" s="180"/>
      <c r="R202" s="180"/>
      <c r="S202" s="180"/>
      <c r="T202" s="179"/>
    </row>
    <row r="203" spans="1:22" x14ac:dyDescent="0.25">
      <c r="T203" s="181"/>
    </row>
    <row r="216" spans="2:20" s="1" customFormat="1" x14ac:dyDescent="0.25">
      <c r="B216" s="177"/>
      <c r="C216" s="6"/>
      <c r="E216" s="6"/>
      <c r="F216" s="6"/>
      <c r="L216" s="7"/>
      <c r="P216" s="7"/>
      <c r="T216" s="7"/>
    </row>
    <row r="217" spans="2:20" s="1" customFormat="1" x14ac:dyDescent="0.25">
      <c r="B217" s="177"/>
      <c r="C217" s="6"/>
      <c r="E217" s="6"/>
      <c r="F217" s="6"/>
      <c r="L217" s="7"/>
      <c r="P217" s="7"/>
      <c r="T217" s="7"/>
    </row>
    <row r="218" spans="2:20" s="1" customFormat="1" x14ac:dyDescent="0.25">
      <c r="B218" s="177"/>
      <c r="C218" s="6"/>
      <c r="E218" s="6"/>
      <c r="F218" s="6"/>
      <c r="L218" s="7"/>
      <c r="P218" s="7"/>
      <c r="T218" s="7"/>
    </row>
    <row r="219" spans="2:20" s="1" customFormat="1" x14ac:dyDescent="0.25">
      <c r="B219" s="177"/>
      <c r="C219" s="6"/>
      <c r="E219" s="6"/>
      <c r="F219" s="6"/>
      <c r="L219" s="7"/>
      <c r="P219" s="7"/>
      <c r="T219" s="7"/>
    </row>
    <row r="220" spans="2:20" s="1" customFormat="1" x14ac:dyDescent="0.25">
      <c r="B220" s="177"/>
      <c r="C220" s="6"/>
      <c r="E220" s="6"/>
      <c r="F220" s="6"/>
      <c r="L220" s="7"/>
      <c r="P220" s="7"/>
      <c r="T220" s="7"/>
    </row>
    <row r="221" spans="2:20" s="1" customFormat="1" x14ac:dyDescent="0.25">
      <c r="B221" s="177"/>
      <c r="C221" s="6"/>
      <c r="E221" s="6"/>
      <c r="F221" s="6"/>
      <c r="L221" s="7"/>
      <c r="P221" s="7"/>
      <c r="T221" s="7"/>
    </row>
    <row r="222" spans="2:20" s="1" customFormat="1" x14ac:dyDescent="0.25">
      <c r="B222" s="177"/>
      <c r="C222" s="6"/>
      <c r="E222" s="6"/>
      <c r="F222" s="6"/>
      <c r="L222" s="7"/>
      <c r="P222" s="7"/>
      <c r="T222" s="7"/>
    </row>
    <row r="223" spans="2:20" s="1" customFormat="1" x14ac:dyDescent="0.25">
      <c r="B223" s="177"/>
      <c r="C223" s="6"/>
      <c r="E223" s="6"/>
      <c r="F223" s="6"/>
      <c r="L223" s="7"/>
      <c r="P223" s="7"/>
      <c r="T223" s="7"/>
    </row>
    <row r="224" spans="2:20" s="1" customFormat="1" x14ac:dyDescent="0.25">
      <c r="B224" s="177"/>
      <c r="C224" s="6"/>
      <c r="E224" s="6"/>
      <c r="F224" s="6"/>
      <c r="L224" s="7"/>
      <c r="P224" s="7"/>
      <c r="T224" s="7"/>
    </row>
    <row r="225" spans="2:20" s="1" customFormat="1" x14ac:dyDescent="0.25">
      <c r="B225" s="177"/>
      <c r="C225" s="6"/>
      <c r="E225" s="6"/>
      <c r="F225" s="6"/>
      <c r="L225" s="7"/>
      <c r="P225" s="7"/>
      <c r="T225" s="7"/>
    </row>
    <row r="226" spans="2:20" s="1" customFormat="1" x14ac:dyDescent="0.25">
      <c r="B226" s="177"/>
      <c r="C226" s="6"/>
      <c r="E226" s="6"/>
      <c r="F226" s="6"/>
      <c r="L226" s="7"/>
      <c r="P226" s="7"/>
      <c r="T226" s="7"/>
    </row>
    <row r="227" spans="2:20" s="1" customFormat="1" x14ac:dyDescent="0.25">
      <c r="B227" s="177"/>
      <c r="C227" s="6"/>
      <c r="E227" s="6"/>
      <c r="F227" s="6"/>
      <c r="L227" s="7"/>
      <c r="P227" s="7"/>
      <c r="T227" s="7"/>
    </row>
    <row r="228" spans="2:20" s="1" customFormat="1" x14ac:dyDescent="0.25">
      <c r="B228" s="177"/>
      <c r="C228" s="6"/>
      <c r="E228" s="6"/>
      <c r="F228" s="6"/>
      <c r="L228" s="7"/>
      <c r="P228" s="7"/>
      <c r="T228" s="7"/>
    </row>
    <row r="229" spans="2:20" s="1" customFormat="1" x14ac:dyDescent="0.25">
      <c r="B229" s="177"/>
      <c r="C229" s="6"/>
      <c r="E229" s="6"/>
      <c r="F229" s="6"/>
      <c r="L229" s="7"/>
      <c r="P229" s="7"/>
      <c r="T229" s="7"/>
    </row>
    <row r="230" spans="2:20" s="1" customFormat="1" x14ac:dyDescent="0.25">
      <c r="B230" s="177"/>
      <c r="C230" s="6"/>
      <c r="E230" s="6"/>
      <c r="F230" s="6"/>
      <c r="L230" s="7"/>
      <c r="P230" s="7"/>
      <c r="T230" s="7"/>
    </row>
    <row r="231" spans="2:20" s="1" customFormat="1" x14ac:dyDescent="0.25">
      <c r="B231" s="177"/>
      <c r="C231" s="6"/>
      <c r="E231" s="6"/>
      <c r="F231" s="6"/>
      <c r="L231" s="7"/>
      <c r="P231" s="7"/>
      <c r="T231" s="7"/>
    </row>
    <row r="232" spans="2:20" s="1" customFormat="1" x14ac:dyDescent="0.25">
      <c r="B232" s="177"/>
      <c r="C232" s="6"/>
      <c r="E232" s="6"/>
      <c r="F232" s="6"/>
      <c r="L232" s="7"/>
      <c r="P232" s="7"/>
      <c r="T232" s="7"/>
    </row>
    <row r="233" spans="2:20" s="1" customFormat="1" x14ac:dyDescent="0.25">
      <c r="B233" s="177"/>
      <c r="C233" s="6"/>
      <c r="E233" s="6"/>
      <c r="F233" s="6"/>
      <c r="L233" s="7"/>
      <c r="P233" s="7"/>
      <c r="T233" s="7"/>
    </row>
  </sheetData>
  <mergeCells count="73">
    <mergeCell ref="T1:V1"/>
    <mergeCell ref="B2:V2"/>
    <mergeCell ref="A3:A4"/>
    <mergeCell ref="B3:B4"/>
    <mergeCell ref="C3:C4"/>
    <mergeCell ref="D3:D4"/>
    <mergeCell ref="E3:E4"/>
    <mergeCell ref="F3:F4"/>
    <mergeCell ref="G3:H3"/>
    <mergeCell ref="I3:I4"/>
    <mergeCell ref="B68:V68"/>
    <mergeCell ref="J3:J4"/>
    <mergeCell ref="K3:N3"/>
    <mergeCell ref="O3:R3"/>
    <mergeCell ref="S3:V3"/>
    <mergeCell ref="B6:V6"/>
    <mergeCell ref="B7:V7"/>
    <mergeCell ref="B67:I67"/>
    <mergeCell ref="B131:I131"/>
    <mergeCell ref="B95:I95"/>
    <mergeCell ref="B96:I96"/>
    <mergeCell ref="B97:V97"/>
    <mergeCell ref="B112:I112"/>
    <mergeCell ref="B113:V113"/>
    <mergeCell ref="B114:V114"/>
    <mergeCell ref="B124:I124"/>
    <mergeCell ref="B125:V125"/>
    <mergeCell ref="B132:V132"/>
    <mergeCell ref="B136:I136"/>
    <mergeCell ref="B137:V137"/>
    <mergeCell ref="B140:I140"/>
    <mergeCell ref="B141:V141"/>
    <mergeCell ref="V167:V180"/>
    <mergeCell ref="R167:R180"/>
    <mergeCell ref="S167:S180"/>
    <mergeCell ref="B146:I146"/>
    <mergeCell ref="B147:V147"/>
    <mergeCell ref="B153:I153"/>
    <mergeCell ref="B154:V154"/>
    <mergeCell ref="B160:I160"/>
    <mergeCell ref="T167:T180"/>
    <mergeCell ref="O167:O180"/>
    <mergeCell ref="P167:P180"/>
    <mergeCell ref="Q167:Q180"/>
    <mergeCell ref="B161:I161"/>
    <mergeCell ref="B162:V162"/>
    <mergeCell ref="B165:I165"/>
    <mergeCell ref="B166:V166"/>
    <mergeCell ref="L167:L180"/>
    <mergeCell ref="M167:M180"/>
    <mergeCell ref="N167:N180"/>
    <mergeCell ref="U167:U180"/>
    <mergeCell ref="B181:I181"/>
    <mergeCell ref="G167:G180"/>
    <mergeCell ref="H167:H180"/>
    <mergeCell ref="I167:I180"/>
    <mergeCell ref="J167:J180"/>
    <mergeCell ref="K167:K180"/>
    <mergeCell ref="B182:I182"/>
    <mergeCell ref="J200:K200"/>
    <mergeCell ref="B183:V183"/>
    <mergeCell ref="B188:I188"/>
    <mergeCell ref="B189:I189"/>
    <mergeCell ref="B190:V190"/>
    <mergeCell ref="B191:I191"/>
    <mergeCell ref="B192:I192"/>
    <mergeCell ref="B193:I193"/>
    <mergeCell ref="B194:I194"/>
    <mergeCell ref="B195:I195"/>
    <mergeCell ref="B196:I196"/>
    <mergeCell ref="B197:I197"/>
    <mergeCell ref="B198:I198"/>
    <mergeCell ref="B200:F200"/>
  </mergeCells>
  <conditionalFormatting sqref="J5 K8:V25 K30:V37 M38:V43 K38:L52">
    <cfRule type="cellIs" dxfId="28" priority="8" operator="equal">
      <formula>#REF!</formula>
    </cfRule>
  </conditionalFormatting>
  <conditionalFormatting sqref="K3 O3 S3 K4:V5 K198:V199 N202:N216 K234:R1048576 V234:V1048576">
    <cfRule type="cellIs" dxfId="27" priority="33" operator="equal">
      <formula>#REF!</formula>
    </cfRule>
  </conditionalFormatting>
  <conditionalFormatting sqref="K27:K28 K29:M29">
    <cfRule type="cellIs" dxfId="26" priority="22" operator="equal">
      <formula>#REF!</formula>
    </cfRule>
  </conditionalFormatting>
  <conditionalFormatting sqref="K26:N26 K98:R98">
    <cfRule type="cellIs" dxfId="25" priority="12" operator="equal">
      <formula>#REF!</formula>
    </cfRule>
  </conditionalFormatting>
  <conditionalFormatting sqref="K193:R193 K196:R196">
    <cfRule type="cellIs" dxfId="24" priority="32" operator="equal">
      <formula>#REF!</formula>
    </cfRule>
  </conditionalFormatting>
  <conditionalFormatting sqref="K53:V66">
    <cfRule type="cellIs" dxfId="23" priority="1" operator="equal">
      <formula>#REF!</formula>
    </cfRule>
  </conditionalFormatting>
  <conditionalFormatting sqref="K69:V94">
    <cfRule type="cellIs" dxfId="22" priority="13" operator="equal">
      <formula>#REF!</formula>
    </cfRule>
  </conditionalFormatting>
  <conditionalFormatting sqref="K103:V111">
    <cfRule type="cellIs" dxfId="21" priority="10" operator="equal">
      <formula>#REF!</formula>
    </cfRule>
  </conditionalFormatting>
  <conditionalFormatting sqref="K129:V129">
    <cfRule type="cellIs" dxfId="20" priority="28" operator="equal">
      <formula>#REF!</formula>
    </cfRule>
  </conditionalFormatting>
  <conditionalFormatting sqref="K184:V188">
    <cfRule type="cellIs" dxfId="19" priority="27" operator="equal">
      <formula>#REF!</formula>
    </cfRule>
  </conditionalFormatting>
  <conditionalFormatting sqref="L130">
    <cfRule type="cellIs" dxfId="18" priority="29" operator="equal">
      <formula>#REF!</formula>
    </cfRule>
  </conditionalFormatting>
  <conditionalFormatting sqref="L28:M28">
    <cfRule type="cellIs" dxfId="17" priority="23" operator="equal">
      <formula>#REF!</formula>
    </cfRule>
  </conditionalFormatting>
  <conditionalFormatting sqref="L27:N27">
    <cfRule type="cellIs" dxfId="16" priority="24" operator="equal">
      <formula>#REF!</formula>
    </cfRule>
  </conditionalFormatting>
  <conditionalFormatting sqref="M193:N193 Q193:R193 M196:N196 Q196:R196">
    <cfRule type="cellIs" dxfId="15" priority="34" stopIfTrue="1" operator="equal">
      <formula>#REF!</formula>
    </cfRule>
  </conditionalFormatting>
  <conditionalFormatting sqref="M44:O44 Q44:S44 U44:V44 M45:V45 M46:O48 Q46:S48 U46:V48">
    <cfRule type="cellIs" dxfId="14" priority="26" operator="equal">
      <formula>#REF!</formula>
    </cfRule>
  </conditionalFormatting>
  <conditionalFormatting sqref="M49:V52">
    <cfRule type="cellIs" dxfId="13" priority="2" operator="equal">
      <formula>#REF!</formula>
    </cfRule>
  </conditionalFormatting>
  <conditionalFormatting sqref="N28:N29">
    <cfRule type="cellIs" dxfId="12" priority="21" operator="equal">
      <formula>#REF!</formula>
    </cfRule>
  </conditionalFormatting>
  <conditionalFormatting sqref="O105:Q111">
    <cfRule type="cellIs" dxfId="11" priority="9" operator="equal">
      <formula>#REF!</formula>
    </cfRule>
  </conditionalFormatting>
  <conditionalFormatting sqref="O27:V29">
    <cfRule type="cellIs" dxfId="10" priority="20" operator="equal">
      <formula>#REF!</formula>
    </cfRule>
  </conditionalFormatting>
  <conditionalFormatting sqref="P44:P48">
    <cfRule type="cellIs" dxfId="9" priority="19" operator="equal">
      <formula>#REF!</formula>
    </cfRule>
  </conditionalFormatting>
  <conditionalFormatting sqref="P79">
    <cfRule type="cellIs" dxfId="8" priority="15" operator="equal">
      <formula>#REF!</formula>
    </cfRule>
  </conditionalFormatting>
  <conditionalFormatting sqref="P104:Q104">
    <cfRule type="cellIs" dxfId="7" priority="11" operator="equal">
      <formula>#REF!</formula>
    </cfRule>
  </conditionalFormatting>
  <conditionalFormatting sqref="P26:V26">
    <cfRule type="cellIs" dxfId="6" priority="3" operator="equal">
      <formula>#REF!</formula>
    </cfRule>
  </conditionalFormatting>
  <conditionalFormatting sqref="S106:U106">
    <cfRule type="cellIs" dxfId="5" priority="4" operator="equal">
      <formula>#REF!</formula>
    </cfRule>
  </conditionalFormatting>
  <conditionalFormatting sqref="S111:U111">
    <cfRule type="cellIs" dxfId="4" priority="5" operator="equal">
      <formula>#REF!</formula>
    </cfRule>
  </conditionalFormatting>
  <conditionalFormatting sqref="S98:V99">
    <cfRule type="cellIs" dxfId="3" priority="30" operator="equal">
      <formula>#REF!</formula>
    </cfRule>
  </conditionalFormatting>
  <conditionalFormatting sqref="S101:V101">
    <cfRule type="cellIs" dxfId="2" priority="31" operator="equal">
      <formula>#REF!</formula>
    </cfRule>
  </conditionalFormatting>
  <conditionalFormatting sqref="T44:T48">
    <cfRule type="cellIs" dxfId="1" priority="17" operator="equal">
      <formula>#REF!</formula>
    </cfRule>
  </conditionalFormatting>
  <conditionalFormatting sqref="T79">
    <cfRule type="cellIs" dxfId="0" priority="14" operator="equal">
      <formula>#REF!</formula>
    </cfRule>
  </conditionalFormatting>
  <pageMargins left="0.23622047244094491" right="0.23622047244094491" top="0.74803149606299213" bottom="0.74803149606299213" header="0.31496062992125984" footer="0.31496062992125984"/>
  <pageSetup paperSize="8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2025-2027 METAI</vt:lpstr>
      <vt:lpstr>'2025-2027 METAI'!Print_Titles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Sarunas NB</dc:creator>
  <cp:keywords/>
  <dc:description/>
  <cp:lastModifiedBy>Romanas Senapėdis</cp:lastModifiedBy>
  <cp:revision/>
  <dcterms:created xsi:type="dcterms:W3CDTF">2021-02-12T14:25:23Z</dcterms:created>
  <dcterms:modified xsi:type="dcterms:W3CDTF">2025-02-27T14:22:10Z</dcterms:modified>
  <cp:category/>
  <cp:contentStatus/>
</cp:coreProperties>
</file>