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asS\OneDrive - Lietuvos Respublikos Kultūros ministerija\Desktop\Work-2024\Paveldotvarka-2024\"/>
    </mc:Choice>
  </mc:AlternateContent>
  <xr:revisionPtr revIDLastSave="0" documentId="13_ncr:1_{A1D4D1DF-6D54-4145-93A3-1384F7858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2026 paveldotvarka" sheetId="6" r:id="rId1"/>
  </sheets>
  <definedNames>
    <definedName name="_xlnm.Print_Titles" localSheetId="0">'2024-2026 paveldotvarka'!$4:$6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4" i="6" l="1"/>
  <c r="P96" i="6"/>
  <c r="T103" i="6"/>
  <c r="V104" i="6"/>
  <c r="W104" i="6"/>
  <c r="U104" i="6"/>
  <c r="S104" i="6"/>
  <c r="R104" i="6"/>
  <c r="O104" i="6"/>
  <c r="N104" i="6"/>
  <c r="T88" i="6"/>
  <c r="K88" i="6" s="1"/>
  <c r="T87" i="6"/>
  <c r="T85" i="6"/>
  <c r="T84" i="6"/>
  <c r="T90" i="6"/>
  <c r="T101" i="6"/>
  <c r="T99" i="6"/>
  <c r="K99" i="6" s="1"/>
  <c r="T97" i="6"/>
  <c r="T95" i="6"/>
  <c r="T94" i="6"/>
  <c r="T81" i="6"/>
  <c r="T80" i="6"/>
  <c r="T79" i="6"/>
  <c r="T76" i="6"/>
  <c r="K76" i="6" s="1"/>
  <c r="P102" i="6"/>
  <c r="K102" i="6" s="1"/>
  <c r="P98" i="6"/>
  <c r="P97" i="6"/>
  <c r="P95" i="6"/>
  <c r="P94" i="6"/>
  <c r="P93" i="6"/>
  <c r="K93" i="6" s="1"/>
  <c r="P91" i="6"/>
  <c r="P87" i="6"/>
  <c r="P86" i="6"/>
  <c r="P83" i="6"/>
  <c r="P82" i="6"/>
  <c r="P75" i="6"/>
  <c r="P74" i="6"/>
  <c r="Q104" i="6"/>
  <c r="T201" i="6"/>
  <c r="L201" i="6"/>
  <c r="T199" i="6"/>
  <c r="P199" i="6"/>
  <c r="L199" i="6"/>
  <c r="L197" i="6"/>
  <c r="V195" i="6"/>
  <c r="U195" i="6"/>
  <c r="R195" i="6"/>
  <c r="Q195" i="6"/>
  <c r="N195" i="6"/>
  <c r="M195" i="6"/>
  <c r="I194" i="6"/>
  <c r="I193" i="6"/>
  <c r="T192" i="6"/>
  <c r="K192" i="6" s="1"/>
  <c r="I192" i="6"/>
  <c r="I191" i="6"/>
  <c r="P190" i="6"/>
  <c r="L190" i="6"/>
  <c r="I190" i="6"/>
  <c r="L189" i="6"/>
  <c r="I189" i="6"/>
  <c r="P188" i="6"/>
  <c r="K188" i="6" s="1"/>
  <c r="I188" i="6"/>
  <c r="L187" i="6"/>
  <c r="K187" i="6" s="1"/>
  <c r="I187" i="6"/>
  <c r="L186" i="6"/>
  <c r="K186" i="6" s="1"/>
  <c r="I186" i="6"/>
  <c r="P185" i="6"/>
  <c r="K185" i="6" s="1"/>
  <c r="I185" i="6"/>
  <c r="T182" i="6"/>
  <c r="P182" i="6"/>
  <c r="L182" i="6"/>
  <c r="T163" i="6"/>
  <c r="P163" i="6"/>
  <c r="L163" i="6"/>
  <c r="V161" i="6"/>
  <c r="U161" i="6"/>
  <c r="R161" i="6"/>
  <c r="Q161" i="6"/>
  <c r="N161" i="6"/>
  <c r="M161" i="6"/>
  <c r="T160" i="6"/>
  <c r="T161" i="6" s="1"/>
  <c r="P160" i="6"/>
  <c r="L160" i="6"/>
  <c r="I160" i="6"/>
  <c r="P159" i="6"/>
  <c r="L159" i="6"/>
  <c r="K159" i="6" s="1"/>
  <c r="I159" i="6"/>
  <c r="U156" i="6"/>
  <c r="Q156" i="6"/>
  <c r="M156" i="6"/>
  <c r="T155" i="6"/>
  <c r="P155" i="6"/>
  <c r="I155" i="6"/>
  <c r="L154" i="6"/>
  <c r="I154" i="6"/>
  <c r="T153" i="6"/>
  <c r="P153" i="6"/>
  <c r="L153" i="6"/>
  <c r="I153" i="6"/>
  <c r="P152" i="6"/>
  <c r="L152" i="6"/>
  <c r="I152" i="6"/>
  <c r="T151" i="6"/>
  <c r="P151" i="6"/>
  <c r="L151" i="6"/>
  <c r="I151" i="6"/>
  <c r="W149" i="6"/>
  <c r="V149" i="6"/>
  <c r="U149" i="6"/>
  <c r="S149" i="6"/>
  <c r="R149" i="6"/>
  <c r="Q149" i="6"/>
  <c r="O149" i="6"/>
  <c r="N149" i="6"/>
  <c r="M149" i="6"/>
  <c r="P148" i="6"/>
  <c r="L148" i="6"/>
  <c r="I148" i="6"/>
  <c r="T147" i="6"/>
  <c r="L147" i="6"/>
  <c r="I147" i="6"/>
  <c r="T146" i="6"/>
  <c r="P146" i="6"/>
  <c r="L146" i="6"/>
  <c r="T145" i="6"/>
  <c r="P145" i="6"/>
  <c r="L145" i="6"/>
  <c r="I145" i="6"/>
  <c r="W143" i="6"/>
  <c r="V143" i="6"/>
  <c r="U143" i="6"/>
  <c r="S143" i="6"/>
  <c r="R143" i="6"/>
  <c r="Q143" i="6"/>
  <c r="O143" i="6"/>
  <c r="N143" i="6"/>
  <c r="M143" i="6"/>
  <c r="T142" i="6"/>
  <c r="I142" i="6"/>
  <c r="T141" i="6"/>
  <c r="P141" i="6"/>
  <c r="L141" i="6"/>
  <c r="I141" i="6"/>
  <c r="T140" i="6"/>
  <c r="P140" i="6"/>
  <c r="L140" i="6"/>
  <c r="I140" i="6"/>
  <c r="P139" i="6"/>
  <c r="L139" i="6"/>
  <c r="I139" i="6"/>
  <c r="W137" i="6"/>
  <c r="V137" i="6"/>
  <c r="U137" i="6"/>
  <c r="S137" i="6"/>
  <c r="R137" i="6"/>
  <c r="Q137" i="6"/>
  <c r="O137" i="6"/>
  <c r="N137" i="6"/>
  <c r="M137" i="6"/>
  <c r="L136" i="6"/>
  <c r="K136" i="6" s="1"/>
  <c r="I136" i="6"/>
  <c r="L135" i="6"/>
  <c r="I135" i="6"/>
  <c r="T134" i="6"/>
  <c r="T137" i="6" s="1"/>
  <c r="P134" i="6"/>
  <c r="I134" i="6"/>
  <c r="W132" i="6"/>
  <c r="V132" i="6"/>
  <c r="U132" i="6"/>
  <c r="S132" i="6"/>
  <c r="R132" i="6"/>
  <c r="Q132" i="6"/>
  <c r="O132" i="6"/>
  <c r="N132" i="6"/>
  <c r="M132" i="6"/>
  <c r="T131" i="6"/>
  <c r="I131" i="6"/>
  <c r="T130" i="6"/>
  <c r="P130" i="6"/>
  <c r="T129" i="6"/>
  <c r="P129" i="6"/>
  <c r="L129" i="6"/>
  <c r="I129" i="6"/>
  <c r="W127" i="6"/>
  <c r="V127" i="6"/>
  <c r="U127" i="6"/>
  <c r="S127" i="6"/>
  <c r="R127" i="6"/>
  <c r="Q127" i="6"/>
  <c r="O127" i="6"/>
  <c r="N127" i="6"/>
  <c r="M127" i="6"/>
  <c r="P126" i="6"/>
  <c r="K126" i="6" s="1"/>
  <c r="I126" i="6"/>
  <c r="T125" i="6"/>
  <c r="P125" i="6"/>
  <c r="I125" i="6"/>
  <c r="P124" i="6"/>
  <c r="L124" i="6"/>
  <c r="I124" i="6"/>
  <c r="L123" i="6"/>
  <c r="I123" i="6"/>
  <c r="T122" i="6"/>
  <c r="K122" i="6" s="1"/>
  <c r="I122" i="6"/>
  <c r="T121" i="6"/>
  <c r="K121" i="6" s="1"/>
  <c r="I121" i="6"/>
  <c r="T120" i="6"/>
  <c r="P120" i="6"/>
  <c r="I120" i="6"/>
  <c r="W118" i="6"/>
  <c r="V118" i="6"/>
  <c r="U118" i="6"/>
  <c r="S118" i="6"/>
  <c r="R118" i="6"/>
  <c r="Q118" i="6"/>
  <c r="O118" i="6"/>
  <c r="N118" i="6"/>
  <c r="M118" i="6"/>
  <c r="T117" i="6"/>
  <c r="K117" i="6" s="1"/>
  <c r="I117" i="6"/>
  <c r="T116" i="6"/>
  <c r="K116" i="6" s="1"/>
  <c r="I116" i="6"/>
  <c r="T115" i="6"/>
  <c r="K115" i="6" s="1"/>
  <c r="I115" i="6"/>
  <c r="T114" i="6"/>
  <c r="P114" i="6"/>
  <c r="L114" i="6"/>
  <c r="I114" i="6"/>
  <c r="P113" i="6"/>
  <c r="L113" i="6"/>
  <c r="I113" i="6"/>
  <c r="L112" i="6"/>
  <c r="K112" i="6" s="1"/>
  <c r="I112" i="6"/>
  <c r="T111" i="6"/>
  <c r="P111" i="6"/>
  <c r="L111" i="6"/>
  <c r="I111" i="6"/>
  <c r="T110" i="6"/>
  <c r="K110" i="6" s="1"/>
  <c r="I110" i="6"/>
  <c r="T109" i="6"/>
  <c r="K109" i="6" s="1"/>
  <c r="I109" i="6"/>
  <c r="T108" i="6"/>
  <c r="P108" i="6"/>
  <c r="L108" i="6"/>
  <c r="I108" i="6"/>
  <c r="M104" i="6"/>
  <c r="L100" i="6"/>
  <c r="K100" i="6" s="1"/>
  <c r="L98" i="6"/>
  <c r="L96" i="6"/>
  <c r="T92" i="6"/>
  <c r="P92" i="6"/>
  <c r="P90" i="6"/>
  <c r="T89" i="6"/>
  <c r="L87" i="6"/>
  <c r="L86" i="6"/>
  <c r="P84" i="6"/>
  <c r="L83" i="6"/>
  <c r="L82" i="6"/>
  <c r="P78" i="6"/>
  <c r="L78" i="6"/>
  <c r="T77" i="6"/>
  <c r="P77" i="6"/>
  <c r="L77" i="6"/>
  <c r="L75" i="6"/>
  <c r="L74" i="6"/>
  <c r="W72" i="6"/>
  <c r="V72" i="6"/>
  <c r="U72" i="6"/>
  <c r="S72" i="6"/>
  <c r="R72" i="6"/>
  <c r="Q72" i="6"/>
  <c r="O72" i="6"/>
  <c r="N72" i="6"/>
  <c r="M72" i="6"/>
  <c r="T71" i="6"/>
  <c r="P71" i="6"/>
  <c r="L71" i="6"/>
  <c r="I71" i="6"/>
  <c r="T70" i="6"/>
  <c r="P70" i="6"/>
  <c r="I70" i="6"/>
  <c r="L69" i="6"/>
  <c r="K69" i="6" s="1"/>
  <c r="I69" i="6"/>
  <c r="P68" i="6"/>
  <c r="K68" i="6" s="1"/>
  <c r="I68" i="6"/>
  <c r="T67" i="6"/>
  <c r="P67" i="6"/>
  <c r="I67" i="6"/>
  <c r="L66" i="6"/>
  <c r="K66" i="6" s="1"/>
  <c r="I66" i="6"/>
  <c r="L65" i="6"/>
  <c r="K65" i="6" s="1"/>
  <c r="I65" i="6"/>
  <c r="T64" i="6"/>
  <c r="P64" i="6"/>
  <c r="L64" i="6"/>
  <c r="I64" i="6"/>
  <c r="L63" i="6"/>
  <c r="K63" i="6" s="1"/>
  <c r="I63" i="6"/>
  <c r="T62" i="6"/>
  <c r="P62" i="6"/>
  <c r="I62" i="6"/>
  <c r="L61" i="6"/>
  <c r="K61" i="6" s="1"/>
  <c r="I61" i="6"/>
  <c r="P60" i="6"/>
  <c r="L60" i="6"/>
  <c r="I60" i="6"/>
  <c r="T59" i="6"/>
  <c r="P59" i="6"/>
  <c r="L59" i="6"/>
  <c r="I59" i="6"/>
  <c r="T58" i="6"/>
  <c r="P58" i="6"/>
  <c r="L58" i="6"/>
  <c r="I58" i="6"/>
  <c r="L57" i="6"/>
  <c r="K57" i="6" s="1"/>
  <c r="I57" i="6"/>
  <c r="T56" i="6"/>
  <c r="P56" i="6"/>
  <c r="I56" i="6"/>
  <c r="P55" i="6"/>
  <c r="L55" i="6"/>
  <c r="I55" i="6"/>
  <c r="T54" i="6"/>
  <c r="P54" i="6"/>
  <c r="I54" i="6"/>
  <c r="T53" i="6"/>
  <c r="P53" i="6"/>
  <c r="I53" i="6"/>
  <c r="P52" i="6"/>
  <c r="L52" i="6"/>
  <c r="I52" i="6"/>
  <c r="T51" i="6"/>
  <c r="P51" i="6"/>
  <c r="I51" i="6"/>
  <c r="T50" i="6"/>
  <c r="P50" i="6"/>
  <c r="L50" i="6"/>
  <c r="I50" i="6"/>
  <c r="P49" i="6"/>
  <c r="L49" i="6"/>
  <c r="I49" i="6"/>
  <c r="P48" i="6"/>
  <c r="K48" i="6" s="1"/>
  <c r="I48" i="6"/>
  <c r="L47" i="6"/>
  <c r="K47" i="6" s="1"/>
  <c r="I47" i="6"/>
  <c r="T46" i="6"/>
  <c r="P46" i="6"/>
  <c r="L46" i="6"/>
  <c r="I46" i="6"/>
  <c r="L45" i="6"/>
  <c r="K45" i="6" s="1"/>
  <c r="I45" i="6"/>
  <c r="P44" i="6"/>
  <c r="L44" i="6"/>
  <c r="I44" i="6"/>
  <c r="T43" i="6"/>
  <c r="P43" i="6"/>
  <c r="L43" i="6"/>
  <c r="I43" i="6"/>
  <c r="K42" i="6"/>
  <c r="I42" i="6"/>
  <c r="P41" i="6"/>
  <c r="L41" i="6"/>
  <c r="I41" i="6"/>
  <c r="L40" i="6"/>
  <c r="K40" i="6" s="1"/>
  <c r="I40" i="6"/>
  <c r="P39" i="6"/>
  <c r="L39" i="6"/>
  <c r="I39" i="6"/>
  <c r="L38" i="6"/>
  <c r="K38" i="6" s="1"/>
  <c r="I38" i="6"/>
  <c r="T37" i="6"/>
  <c r="P37" i="6"/>
  <c r="L37" i="6"/>
  <c r="I37" i="6"/>
  <c r="P36" i="6"/>
  <c r="L36" i="6"/>
  <c r="I36" i="6"/>
  <c r="L35" i="6"/>
  <c r="K35" i="6" s="1"/>
  <c r="I35" i="6"/>
  <c r="P34" i="6"/>
  <c r="L34" i="6"/>
  <c r="I34" i="6"/>
  <c r="L33" i="6"/>
  <c r="K33" i="6" s="1"/>
  <c r="I33" i="6"/>
  <c r="L32" i="6"/>
  <c r="K32" i="6" s="1"/>
  <c r="I32" i="6"/>
  <c r="T31" i="6"/>
  <c r="P31" i="6"/>
  <c r="I31" i="6"/>
  <c r="P30" i="6"/>
  <c r="L30" i="6"/>
  <c r="I30" i="6"/>
  <c r="P29" i="6"/>
  <c r="L29" i="6"/>
  <c r="I29" i="6"/>
  <c r="P28" i="6"/>
  <c r="L28" i="6"/>
  <c r="I28" i="6"/>
  <c r="L27" i="6"/>
  <c r="K27" i="6" s="1"/>
  <c r="I27" i="6"/>
  <c r="L26" i="6"/>
  <c r="K26" i="6" s="1"/>
  <c r="I26" i="6"/>
  <c r="T25" i="6"/>
  <c r="P25" i="6"/>
  <c r="I25" i="6"/>
  <c r="T24" i="6"/>
  <c r="P24" i="6"/>
  <c r="L24" i="6"/>
  <c r="I24" i="6"/>
  <c r="L23" i="6"/>
  <c r="K23" i="6" s="1"/>
  <c r="I23" i="6"/>
  <c r="T22" i="6"/>
  <c r="P22" i="6"/>
  <c r="L22" i="6"/>
  <c r="I22" i="6"/>
  <c r="L21" i="6"/>
  <c r="K21" i="6" s="1"/>
  <c r="I21" i="6"/>
  <c r="P20" i="6"/>
  <c r="L20" i="6"/>
  <c r="I20" i="6"/>
  <c r="L19" i="6"/>
  <c r="K19" i="6" s="1"/>
  <c r="I19" i="6"/>
  <c r="L18" i="6"/>
  <c r="K18" i="6" s="1"/>
  <c r="I18" i="6"/>
  <c r="L17" i="6"/>
  <c r="K17" i="6" s="1"/>
  <c r="I17" i="6"/>
  <c r="L16" i="6"/>
  <c r="K16" i="6" s="1"/>
  <c r="L15" i="6"/>
  <c r="K15" i="6" s="1"/>
  <c r="I15" i="6"/>
  <c r="L14" i="6"/>
  <c r="K14" i="6" s="1"/>
  <c r="I14" i="6"/>
  <c r="P13" i="6"/>
  <c r="L13" i="6"/>
  <c r="I13" i="6"/>
  <c r="L12" i="6"/>
  <c r="K12" i="6" s="1"/>
  <c r="I12" i="6"/>
  <c r="L11" i="6"/>
  <c r="K11" i="6" s="1"/>
  <c r="I11" i="6"/>
  <c r="L10" i="6"/>
  <c r="K10" i="6" s="1"/>
  <c r="I10" i="6"/>
  <c r="T9" i="6"/>
  <c r="P9" i="6"/>
  <c r="L9" i="6"/>
  <c r="I9" i="6"/>
  <c r="K94" i="6" l="1"/>
  <c r="K97" i="6"/>
  <c r="K120" i="6"/>
  <c r="K153" i="6"/>
  <c r="K13" i="6"/>
  <c r="K134" i="6"/>
  <c r="P195" i="6"/>
  <c r="K130" i="6"/>
  <c r="K62" i="6"/>
  <c r="K49" i="6"/>
  <c r="K111" i="6"/>
  <c r="K125" i="6"/>
  <c r="K24" i="6"/>
  <c r="K51" i="6"/>
  <c r="K56" i="6"/>
  <c r="K75" i="6"/>
  <c r="K95" i="6"/>
  <c r="K131" i="6"/>
  <c r="K141" i="6"/>
  <c r="K142" i="6"/>
  <c r="K160" i="6"/>
  <c r="K30" i="6"/>
  <c r="K39" i="6"/>
  <c r="K43" i="6"/>
  <c r="K83" i="6"/>
  <c r="K148" i="6"/>
  <c r="T72" i="6"/>
  <c r="K22" i="6"/>
  <c r="K34" i="6"/>
  <c r="K53" i="6"/>
  <c r="K60" i="6"/>
  <c r="K71" i="6"/>
  <c r="K78" i="6"/>
  <c r="L118" i="6"/>
  <c r="K114" i="6"/>
  <c r="L127" i="6"/>
  <c r="K145" i="6"/>
  <c r="K151" i="6"/>
  <c r="K152" i="6"/>
  <c r="T195" i="6"/>
  <c r="S105" i="6"/>
  <c r="S200" i="6" s="1"/>
  <c r="K31" i="6"/>
  <c r="K41" i="6"/>
  <c r="K55" i="6"/>
  <c r="K64" i="6"/>
  <c r="K82" i="6"/>
  <c r="K90" i="6"/>
  <c r="K129" i="6"/>
  <c r="P132" i="6"/>
  <c r="K139" i="6"/>
  <c r="L143" i="6"/>
  <c r="K154" i="6"/>
  <c r="K20" i="6"/>
  <c r="K28" i="6"/>
  <c r="R157" i="6"/>
  <c r="R183" i="6" s="1"/>
  <c r="R202" i="6" s="1"/>
  <c r="K163" i="6"/>
  <c r="K182" i="6"/>
  <c r="Q105" i="6"/>
  <c r="Q200" i="6" s="1"/>
  <c r="K86" i="6"/>
  <c r="K96" i="6"/>
  <c r="V105" i="6"/>
  <c r="V200" i="6" s="1"/>
  <c r="K92" i="6"/>
  <c r="R105" i="6"/>
  <c r="R200" i="6" s="1"/>
  <c r="R203" i="6" s="1"/>
  <c r="P104" i="6"/>
  <c r="T104" i="6"/>
  <c r="O105" i="6"/>
  <c r="O200" i="6" s="1"/>
  <c r="L104" i="6"/>
  <c r="W105" i="6"/>
  <c r="W200" i="6" s="1"/>
  <c r="K91" i="6"/>
  <c r="K103" i="6"/>
  <c r="K101" i="6"/>
  <c r="K80" i="6"/>
  <c r="K98" i="6"/>
  <c r="K87" i="6"/>
  <c r="K74" i="6"/>
  <c r="U105" i="6"/>
  <c r="K84" i="6"/>
  <c r="K79" i="6"/>
  <c r="N105" i="6"/>
  <c r="N200" i="6" s="1"/>
  <c r="K89" i="6"/>
  <c r="K81" i="6"/>
  <c r="M105" i="6"/>
  <c r="N157" i="6"/>
  <c r="N183" i="6" s="1"/>
  <c r="N202" i="6" s="1"/>
  <c r="K25" i="6"/>
  <c r="K54" i="6"/>
  <c r="P118" i="6"/>
  <c r="L132" i="6"/>
  <c r="K135" i="6"/>
  <c r="O157" i="6"/>
  <c r="O183" i="6" s="1"/>
  <c r="O202" i="6" s="1"/>
  <c r="K190" i="6"/>
  <c r="T118" i="6"/>
  <c r="K146" i="6"/>
  <c r="K36" i="6"/>
  <c r="K44" i="6"/>
  <c r="K50" i="6"/>
  <c r="K77" i="6"/>
  <c r="K85" i="6"/>
  <c r="K124" i="6"/>
  <c r="P137" i="6"/>
  <c r="Q157" i="6"/>
  <c r="Q183" i="6" s="1"/>
  <c r="Q202" i="6" s="1"/>
  <c r="L161" i="6"/>
  <c r="S157" i="6"/>
  <c r="S183" i="6" s="1"/>
  <c r="S202" i="6" s="1"/>
  <c r="L149" i="6"/>
  <c r="U157" i="6"/>
  <c r="U183" i="6" s="1"/>
  <c r="U202" i="6" s="1"/>
  <c r="P161" i="6"/>
  <c r="K46" i="6"/>
  <c r="P149" i="6"/>
  <c r="K147" i="6"/>
  <c r="T156" i="6"/>
  <c r="L156" i="6"/>
  <c r="K189" i="6"/>
  <c r="L72" i="6"/>
  <c r="K29" i="6"/>
  <c r="K52" i="6"/>
  <c r="K59" i="6"/>
  <c r="K70" i="6"/>
  <c r="P127" i="6"/>
  <c r="P143" i="6"/>
  <c r="T149" i="6"/>
  <c r="V157" i="6"/>
  <c r="V183" i="6" s="1"/>
  <c r="V202" i="6" s="1"/>
  <c r="K155" i="6"/>
  <c r="L195" i="6"/>
  <c r="M157" i="6"/>
  <c r="M183" i="6" s="1"/>
  <c r="M202" i="6" s="1"/>
  <c r="P72" i="6"/>
  <c r="K37" i="6"/>
  <c r="K58" i="6"/>
  <c r="K67" i="6"/>
  <c r="K113" i="6"/>
  <c r="T132" i="6"/>
  <c r="W157" i="6"/>
  <c r="W183" i="6" s="1"/>
  <c r="W202" i="6" s="1"/>
  <c r="T143" i="6"/>
  <c r="K9" i="6"/>
  <c r="K108" i="6"/>
  <c r="L137" i="6"/>
  <c r="P156" i="6"/>
  <c r="T127" i="6"/>
  <c r="K123" i="6"/>
  <c r="S203" i="6" l="1"/>
  <c r="K72" i="6"/>
  <c r="K137" i="6"/>
  <c r="K161" i="6"/>
  <c r="T157" i="6"/>
  <c r="T183" i="6" s="1"/>
  <c r="T202" i="6" s="1"/>
  <c r="K149" i="6"/>
  <c r="K132" i="6"/>
  <c r="N203" i="6"/>
  <c r="K127" i="6"/>
  <c r="K143" i="6"/>
  <c r="K118" i="6"/>
  <c r="V203" i="6"/>
  <c r="P200" i="6"/>
  <c r="P105" i="6"/>
  <c r="K104" i="6"/>
  <c r="O203" i="6"/>
  <c r="W203" i="6"/>
  <c r="T105" i="6"/>
  <c r="U200" i="6"/>
  <c r="T200" i="6" s="1"/>
  <c r="M200" i="6"/>
  <c r="L200" i="6" s="1"/>
  <c r="L105" i="6"/>
  <c r="P157" i="6"/>
  <c r="P183" i="6" s="1"/>
  <c r="P202" i="6" s="1"/>
  <c r="Q203" i="6"/>
  <c r="K156" i="6"/>
  <c r="L157" i="6"/>
  <c r="L183" i="6" s="1"/>
  <c r="K157" i="6" l="1"/>
  <c r="U203" i="6"/>
  <c r="K105" i="6"/>
  <c r="M203" i="6"/>
  <c r="L202" i="6"/>
  <c r="K183" i="6"/>
  <c r="P203" i="6"/>
  <c r="T203" i="6" l="1"/>
  <c r="L203" i="6"/>
</calcChain>
</file>

<file path=xl/sharedStrings.xml><?xml version="1.0" encoding="utf-8"?>
<sst xmlns="http://schemas.openxmlformats.org/spreadsheetml/2006/main" count="916" uniqueCount="724">
  <si>
    <t>Eil. 
Nr.</t>
  </si>
  <si>
    <t>Objekto 
Eil. Nr.</t>
  </si>
  <si>
    <t>Kultūros paveldo objekto pavadinimas, 
adresas</t>
  </si>
  <si>
    <t>Unikalus kodas Kultūros 
vertybių registre, statusas</t>
  </si>
  <si>
    <t>Kultūros paveldo 
objekto valdytojas</t>
  </si>
  <si>
    <t>Tvarkybos darbai</t>
  </si>
  <si>
    <t>Objekto tvarkybos 
pradžios metai</t>
  </si>
  <si>
    <t>Numatoma tvarkybos 
darbų pabaiga</t>
  </si>
  <si>
    <t>Valstybės biudžeto</t>
  </si>
  <si>
    <t>Valdytojo ir kitų finansavimo šaltinių</t>
  </si>
  <si>
    <t>Iš viso</t>
  </si>
  <si>
    <t>Valdytojo</t>
  </si>
  <si>
    <t>Kitų finansavimo šaltinių</t>
  </si>
  <si>
    <t xml:space="preserve">Valstybės biudžeto </t>
  </si>
  <si>
    <t xml:space="preserve">Kitų finansavimo šaltinių </t>
  </si>
  <si>
    <t>1.</t>
  </si>
  <si>
    <t>2.</t>
  </si>
  <si>
    <t>Kauno žydų religinė bendruomenė</t>
  </si>
  <si>
    <t>3.</t>
  </si>
  <si>
    <t>4.</t>
  </si>
  <si>
    <t>Švenčionių Švč. Trejybės stačiatikių cerkvė, Švenčionių rajono sav., Švenčionių sen., Švenčionių m., Vilniaus g. 20</t>
  </si>
  <si>
    <t>31430
Valstybės saugomas</t>
  </si>
  <si>
    <t>Švenčionių stačiatikių Švč. Trejybės parapija</t>
  </si>
  <si>
    <t>Tvarkybos (remonto, restauravimo) darbai</t>
  </si>
  <si>
    <t>5.</t>
  </si>
  <si>
    <t>Vilniaus evangelikų reformatų bažnyčios ir kitų statinių komplekso evangelikų reformatų bažnyčia, Vilniaus miesto sav., Vilniaus m., Pylimo g. 18</t>
  </si>
  <si>
    <t>1068
Valstybės saugomas</t>
  </si>
  <si>
    <t>Lietuvos evangelikų reformatų bažnyčia - Sinodas</t>
  </si>
  <si>
    <t>6.</t>
  </si>
  <si>
    <t>Vilniaus kenesa, Vilniaus miesto sav., Vilniaus m., Liubarto g. 6C</t>
  </si>
  <si>
    <t>15999
Valstybės saugomas</t>
  </si>
  <si>
    <t>Karaimų religinė bendruomenė</t>
  </si>
  <si>
    <t>Tvarkybos (remonto, restauravimo ir avarijos grėsmės pašalinimo - apsaugos techninių priemonių įrengimo) darbai</t>
  </si>
  <si>
    <t>8.</t>
  </si>
  <si>
    <t>Ohel Jaakov choralinė sinagoga, Kauno miesto sav., Kauno m., E. Ožeškienės g. 13</t>
  </si>
  <si>
    <t>36692
Valstybės saugomas</t>
  </si>
  <si>
    <t>9.</t>
  </si>
  <si>
    <t>10.</t>
  </si>
  <si>
    <t>11.</t>
  </si>
  <si>
    <t>12.</t>
  </si>
  <si>
    <t>Vilniaus bazilijonų vienuolyno statinių ansamblio Švč. Trejybės bažnyčia, Vilniaus miesto sav., Vilniaus m., Aušros Vartų g. 7B</t>
  </si>
  <si>
    <t>27316
Valstybės saugomas</t>
  </si>
  <si>
    <t>Šv. Juozapato bazilijonų Vilniaus vienuolynas</t>
  </si>
  <si>
    <t>Salės interjero (pietinės sienos) tyrimai ir tvarkybos (remonto, restauravimo, konservavimo) darbų projekto parengimas</t>
  </si>
  <si>
    <t>Salės interjero (pietinės sienos) tyrimai ir tvarkybos (remonto, restauravimo, konservavimo) darbai</t>
  </si>
  <si>
    <t>Vilniaus bazilijonų vienuolyno statinių ansamblio varpinė, Vilniaus miesto sav., Vilniaus m., Aušros Vartų g. 7B</t>
  </si>
  <si>
    <t>27317
Valstybės saugomas</t>
  </si>
  <si>
    <t>Adomynės dvaro sodybos rūmai, Kupiškio rajono sav., Šimonių sen., Adomynės k., Adomo Vilėniškio g. 4</t>
  </si>
  <si>
    <t>1496
Valstybės saugomas</t>
  </si>
  <si>
    <t>Kupiškio rajono savivaldybės administracija</t>
  </si>
  <si>
    <t>Tvarkybos (remonto, restauravimo ir avarijos grėsmės pašalinimo) darbai</t>
  </si>
  <si>
    <t>Siesikų dvaro sodybos rūmai, Ukmergės rajono sav., Siesikų sen., Daugalių k.</t>
  </si>
  <si>
    <t>1025
Paminklas</t>
  </si>
  <si>
    <t>Ukmergės r. savivaldybės administracija</t>
  </si>
  <si>
    <t>II a. tvarkybos (konservavimo, restauravimo, remonto) darbai</t>
  </si>
  <si>
    <t>21.</t>
  </si>
  <si>
    <t>VšĮ Kauno kolegija</t>
  </si>
  <si>
    <t>22.</t>
  </si>
  <si>
    <t>26846
Paminklas</t>
  </si>
  <si>
    <t>Vilniaus universitetas</t>
  </si>
  <si>
    <t>23.</t>
  </si>
  <si>
    <t>Vilniaus universiteto pastatų komplekso Vienuoliktas pastatas (Teatro ir mokomasis korpusas), Vilniaus miesto sav., Senamiesčio sen., Vilniaus m., Šv. Jono g. 10</t>
  </si>
  <si>
    <t>Teatro ir mokomojo korpuso stogų  II etapo tvarkybos (remonto, restauravimo, avarijos grėsmės pašalinimo) darbai</t>
  </si>
  <si>
    <t>24.</t>
  </si>
  <si>
    <t>Liubavo dvaro sodybos kluonas, Vilniaus rajono sav., Riešės sen., Liubavo k., Liubavo g. 31</t>
  </si>
  <si>
    <t>33093
Valstybės saugomas</t>
  </si>
  <si>
    <t>VšĮ Europos parkas</t>
  </si>
  <si>
    <t>Tvarkybos (avarijos grėsmės pašalinimo) darbai</t>
  </si>
  <si>
    <t>25.</t>
  </si>
  <si>
    <t>Paežerių dvaro sodybos kiaulidė, Vilkaviškio rajono sav., Šeimenos sen., Paežerių k.</t>
  </si>
  <si>
    <t>25714
Paminklas</t>
  </si>
  <si>
    <t>Vilkaviškio r. Suvalkijos (Sūduvos) kultūros centras-muziejus</t>
  </si>
  <si>
    <t>Tvarkybos (remonto, restauravimo, konservavimo, avarijos grėsmės pašalinimo - apsaugos techninių priemonių įrengimo) darbai</t>
  </si>
  <si>
    <t>26.</t>
  </si>
  <si>
    <t>Vilniaus augustinų vienuolyno statinių ansamblio Švč. Mergelės Marijos Ramintojos bažnyčia 
Vilniaus miesto sav., Vilniaus m., Savičiaus g. 15</t>
  </si>
  <si>
    <t>1093
Valstybės saugomas</t>
  </si>
  <si>
    <t>Policijos departamentas prie LR VRM</t>
  </si>
  <si>
    <t>Bažnyčios stogo ir fasadų tyrimai, tvarkybos (remonto, restauravimo, konservavimo ir avarijos grėsmės pašalinimo – apsaugos techninių priemonių įrengimo) darbų projekto parengimas</t>
  </si>
  <si>
    <t>27.</t>
  </si>
  <si>
    <t>Vilniaus bazilijonų vienuolyno statinių ansamblio Švč. Trejybės bažnyčia 
Vilniaus miesto sav., Vilniaus m., Aušros Vartų g. 7B</t>
  </si>
  <si>
    <t>Vilniaus bazilijonų vienuolynas</t>
  </si>
  <si>
    <t>Bažnyčios salės grindų tyrimai ir tvarkybos (remonto, restauravimo, konservavimo) darbų projekto parengimas ir darbai</t>
  </si>
  <si>
    <t>28.</t>
  </si>
  <si>
    <t>29.</t>
  </si>
  <si>
    <t>Kauno meno mokyklos statinių ir Kauno tvirtovės 9-tosios baterijos liekanų komplesko Laikinosios M.K.Čiurlionio dailės galerija, Kauno miesto sav., Kauno m., A. Mackevičiaus g. 27</t>
  </si>
  <si>
    <t>25775
Paminklas</t>
  </si>
  <si>
    <t>30.</t>
  </si>
  <si>
    <t>Vila, Pagėgių sav., Lumpėnų sen., Krakeniškių k.</t>
  </si>
  <si>
    <t>18
Valstybės saugomas</t>
  </si>
  <si>
    <t>UAB ,,Minimelts LT“</t>
  </si>
  <si>
    <t>Tvarkybos (restauravimo, remonto, avarijos grėsmės pašalinimo - apsaugos techninių priemonių įrengimo) darbai</t>
  </si>
  <si>
    <t>31.</t>
  </si>
  <si>
    <t>1148
Valstybės saugomas</t>
  </si>
  <si>
    <t>Kauno technologijos universiteto Vaižganto progimnazija</t>
  </si>
  <si>
    <t>Tvoros tvarkybos (remonto, restauravimo) darbai</t>
  </si>
  <si>
    <t>32.</t>
  </si>
  <si>
    <t>Išorės laiptų tvarkybos (remonto, restauravimo) darbai</t>
  </si>
  <si>
    <t>33.</t>
  </si>
  <si>
    <t>34.</t>
  </si>
  <si>
    <t>Vila Hubertus, Klaipėdos miesto sav., Klaipėdos m., Smiltynės g. 11</t>
  </si>
  <si>
    <t>Kuršių nerijos nacionalinio parko direkcija</t>
  </si>
  <si>
    <t>Tvarkybos (restauravimo, remonto) darbai</t>
  </si>
  <si>
    <t>35.</t>
  </si>
  <si>
    <t>Fasadų ir langų tvarkybos (restauravimo) darbai</t>
  </si>
  <si>
    <t>36.</t>
  </si>
  <si>
    <t>Pumpėnų vėjo malūnas, Pasvalio rajono sav., Pumpėnų sen., Pumpėnų mstl.</t>
  </si>
  <si>
    <t>1529
Valstybės saugomas</t>
  </si>
  <si>
    <t>VšĮ Būk geresnis</t>
  </si>
  <si>
    <t>Tvarkybos (restauravimo, remonto, avarijos grėsmės pašalinimo) darbai</t>
  </si>
  <si>
    <t>Karaliaus Vilhelmo kanalo statinių komplekso Jokšų tiltas, Klaipėdos rajono sav., Priekulės sen., Jokšų k.</t>
  </si>
  <si>
    <t>25967
Valstybės saugomas</t>
  </si>
  <si>
    <t>Klaipėdos rajono savivaldybės administracija</t>
  </si>
  <si>
    <t>Kauno aukštesniosios technikos mokyklos pastatas, Kauno miesto sav., Kauno m., Tvirtovės al. 35</t>
  </si>
  <si>
    <t>33716
Valstybės saugomas</t>
  </si>
  <si>
    <t>Kauno technikos kolegija</t>
  </si>
  <si>
    <t>Fasadų tvarkybos (remonto, restauravimo) darbai</t>
  </si>
  <si>
    <t>Aušrininko, spaustuvininko Martyno Jankaus sodybos daržinė, Pagėgių sav., Lumpėnų sen., Bitėnų k., M. Jankaus g. 3</t>
  </si>
  <si>
    <t>39081
Valstybės saugomas</t>
  </si>
  <si>
    <t>Pagėgių savivaldybės administracija</t>
  </si>
  <si>
    <t>Tvarkybos (avarijos grėsmės pašalinimo, restauravimo, remonto) darbai</t>
  </si>
  <si>
    <t>Marijampolės sinagoga, Marijampolės sav., Marijampolės m., P. Butlerienės g. 5</t>
  </si>
  <si>
    <t>12974
Valstybės saugomas</t>
  </si>
  <si>
    <t>Marijampolės savivaldybės administracija</t>
  </si>
  <si>
    <t>Merkinės dvaro sodybos, vad. Pavlovo respublika, fragmentų rūmų liekanos, Šalčininkų rajono sav., Turgelių sen., Merkinės k.</t>
  </si>
  <si>
    <t>35937
Valstybės saugomas</t>
  </si>
  <si>
    <t>Šalčininkų r. savivaldybės administracija</t>
  </si>
  <si>
    <t xml:space="preserve">Naravų piliakalnis, Prienų rajono sav., Prienų sen., Naravų k. </t>
  </si>
  <si>
    <t>13019
Valstybės saugomas</t>
  </si>
  <si>
    <t>Vyskupo Motiejaus Valančiaus namas, Telšių rajono sav., Varnių sen., Varnių m., S. Daukanto g. 10A</t>
  </si>
  <si>
    <t>10570
Valstybės saugomas</t>
  </si>
  <si>
    <t>Telšių r. savivaldybės administracija</t>
  </si>
  <si>
    <t>Vidaus patalpų tvarkybos (remonto) darbai</t>
  </si>
  <si>
    <t>Rainių žudynių vietos ir koplyčios komplekso Kančios koplyčia, Telšių rajono sav., Viešvėnų sen., Rainių k., Telšių g. 1</t>
  </si>
  <si>
    <t>21881
Paminklas</t>
  </si>
  <si>
    <t>Biržuvėnų dvaro sodybos tvartas, Telšių rajono sav., Luokės sen., Biržuvėnų k., Dvaro g. 3</t>
  </si>
  <si>
    <t>25425
Paminklas</t>
  </si>
  <si>
    <t>Merkinės dvaro sodybos, vad. Pavlovo respublika, fragmentų oficinos liekanos, 
Šalčininkų rajono sav., Turgelių sen., Merkinės k.</t>
  </si>
  <si>
    <t>35938
Valstybės saugomas</t>
  </si>
  <si>
    <t>Poeto Maironio tėviškės sodybos namas ir svirnas, Raseinių rajono sav., Pagojukų sen., Bernotų k.</t>
  </si>
  <si>
    <t>31758
31759
Valstybės saugomas</t>
  </si>
  <si>
    <t>Tvarkybos (remonto, avarijos grėsmės pašalinimo - žaibosaugos įrengimo) darbai</t>
  </si>
  <si>
    <t>Panemunės pilis, vad. Gelgaudų, Vytėnų, Jurbarko rajono sav., Skirsnemunės sen., Pilies I k.</t>
  </si>
  <si>
    <t>968
Valstybės saugomas</t>
  </si>
  <si>
    <t>Vilniaus dailės akademija</t>
  </si>
  <si>
    <t>Rytų korpuso tvarkybos (remonto, restauravimo, konservavimo) darbai</t>
  </si>
  <si>
    <t>Plungės dvaro sodybos skalbykla, Plungės rajono sav., Plungės miesto sen., Plungės m., Dariaus ir Girėno g. 25</t>
  </si>
  <si>
    <t>24774
Paminklas</t>
  </si>
  <si>
    <t>Plungės rajono savivaldybės administracija</t>
  </si>
  <si>
    <t xml:space="preserve">Vilniaus Šventųjų Pranciškaus Asyžiečio, Bernardino Sieniečio bei Šv. Onos bažnyčių ir bernardinų vienuolyno statinių ansamblio Šventųjų Pranciškaus Asyžiečio, Bernardino Sieniečio bažnyčia, Vilniaus miesto sav., Vilniaus m., Maironio g. 6 </t>
  </si>
  <si>
    <t>17311
Paminklas</t>
  </si>
  <si>
    <t>Presbiterijos (vienuolių choro) skliautų tapybos konservavimo, restauravimo darbai</t>
  </si>
  <si>
    <t xml:space="preserve">Vilniaus Šventųjų Pranciškaus Asyžiečio, Bernardino Sieniečio bei Šv. Onos bažnyčių ir bernardinų vienuolyno statinių ansamblio vienuolyno pastatas, Vilniaus miesto sav., Vilniaus m., Maironio g. 6 </t>
  </si>
  <si>
    <t>17312
Paminklas</t>
  </si>
  <si>
    <t>Vilniaus universiteto pastatų komplekso Šv. Jono Krikštytojo ir Šv. Jono apaštalo ir evangelisto bažnyčia, Vilniaus miesto sav., Senamiesčio sen., Vilniaus m., Šv. Jono g. 12</t>
  </si>
  <si>
    <t>26848
Paminklas</t>
  </si>
  <si>
    <t>Stogo tvarkybos (remonto, restauravimo) darbų I; II; III; IV etapai</t>
  </si>
  <si>
    <t>Sapiegų rezidencijos, trinitorių vienuolyno ir ligoninės statinių komplekso rūmai, Vilniaus miesto sav., Antakalnio sen., Vilniaus m., L. Sapiegos g. 13</t>
  </si>
  <si>
    <t>25771 
Paminklas</t>
  </si>
  <si>
    <t>Šiuolaikinio meno centras</t>
  </si>
  <si>
    <t>25771
Paminklas</t>
  </si>
  <si>
    <t>Šiaurinės galerijos vakarinės ir rytinės sienų tapybos restauravimo darbai</t>
  </si>
  <si>
    <t>Sudargo, Burgaičių piliakalnis II, vad. Pilaite; Sudargo, Burgaičių piliakalnio su gyvenviete piliakalnis, vad. Vorpiliu, Šakių rajono sav., Sudargo sen., Burgaičių k.</t>
  </si>
  <si>
    <t>3264
3265
Valstybės saugomas</t>
  </si>
  <si>
    <t>Šakių rajono savivaldybės administracija</t>
  </si>
  <si>
    <t>Taikomieji moksliniai tyrimai ir tvarkybos (avarijos grėsmės pašalinimo, konservavimo) darbų projekto parengimas</t>
  </si>
  <si>
    <t>22035 
Valstybės saugomas</t>
  </si>
  <si>
    <t>Tvarkybos (remonto, restauravimo, konservavimo, avarijos grėsmės pašalinimo) darbai</t>
  </si>
  <si>
    <t>Markučių dvaro sodybos fragmentų Šv. Varvaros koplyčia, Vilniaus miesto sav., Vilniaus m., Subačiaus g. 124A</t>
  </si>
  <si>
    <t>31427 
Valstybės saugomas</t>
  </si>
  <si>
    <t>Literatūrinis A. Puškino muziejus</t>
  </si>
  <si>
    <t>Medinio ikonostaso, vidaus sienų apatinių dalių, durų, langų angokraščių medžio apdailos konservavimo, restauravimo darbai</t>
  </si>
  <si>
    <t>Trakų Vokės dvaro sodybos rūmai, Vilniaus miesto sav., Vilniaus m., Žalioji a. 2A</t>
  </si>
  <si>
    <t>24972 
Valstybės saugomas</t>
  </si>
  <si>
    <t>VšĮ Trakų Vokės dvaro sodyba</t>
  </si>
  <si>
    <t xml:space="preserve">Namų komplekso Pietų namas, 
Vilniaus miesto sav., Vilniaus m., Bernardinų g. 6 / Vilniaus miesto sav., Šiltadaržio g. 5 </t>
  </si>
  <si>
    <t>27455 
Valstybės saugomas</t>
  </si>
  <si>
    <t>Sienų tapybos konservavimo darbai</t>
  </si>
  <si>
    <t>Verkių dvaro sodybos paviljonas, Vilniaus miesto sav., Vilniaus m., Žaliųjų Ežerų g. 53</t>
  </si>
  <si>
    <t>24995 
Paminklas</t>
  </si>
  <si>
    <t>Pavilnių ir Verkių regioninio parko direkcija</t>
  </si>
  <si>
    <t>Kretingos bernardinų vienuolyno ir Viešpaties Apreiškimo Švč. Mergelei Marijai bažnyčios statinių komplekso Viešpaties apreiškimo Švč. Mergelei Marijai bažnyčia, Kretingos rajono sav., Kretingos miesto sen., Kretingos m., Vilniaus g. 2</t>
  </si>
  <si>
    <t>27495 
Paminklas</t>
  </si>
  <si>
    <t>Liubavo dvaro sodybos tvartas, Vilniaus rajono sav., Riešės sen., Liubavo k., Liubavo g. 41</t>
  </si>
  <si>
    <t>33092 
Valstybė ssaugomas</t>
  </si>
  <si>
    <t>Verkių dvaro sodybos vandens bokštas, Vilniaus miesto sav., Vilniaus m., Žaliųjų Ežerų g. 43</t>
  </si>
  <si>
    <t>25016 
Paminklas</t>
  </si>
  <si>
    <t>Gamtos tyrimų centras</t>
  </si>
  <si>
    <t>Verkių dvaro sodybos rytų oficina, Vilniaus miesto sav., Vilniaus m., Žaliųjų Ežerų g. 49</t>
  </si>
  <si>
    <t>24993 
Paminklas</t>
  </si>
  <si>
    <t>Pastatų komplekso namas, Biržų rajono sav., Biržų miesto sen., Biržų m., Vytauto g. 23</t>
  </si>
  <si>
    <t>10484 
Valstybės saugomas</t>
  </si>
  <si>
    <t>Biržų rajono savivaldybės administracija</t>
  </si>
  <si>
    <t>Liubavo dvaro sodybos ledainė, Vilniaus rajono sav., Riešės sen., Liubavo k., Malūno g. 17</t>
  </si>
  <si>
    <t>33090 
Valstybės saugomas</t>
  </si>
  <si>
    <t>Tvarkybos (avarijos grėsmės pašalinimo, restauravimo) darbai</t>
  </si>
  <si>
    <t>Pastatų kompleksas, vad. Ignoto Korvin-Milevskio rūmais, Vilniaus miesto sav., Vilniaus m., K. Sirvydo g. 6</t>
  </si>
  <si>
    <t>1090 
Valstybės saugomas</t>
  </si>
  <si>
    <t>Lietuvos rašytojų sąjunga</t>
  </si>
  <si>
    <t>Taikomieji moksliniai tyrimai ir tvarkybos (remonto, restauravimo, konservavimo, avarijos grėsmės pašalinimo) darbų projekto parengimas</t>
  </si>
  <si>
    <t>Pastatas, Vilniaus miesto sav., Vilniaus m., Pylimo g. 4</t>
  </si>
  <si>
    <t>27036 
Valstybės saugomas</t>
  </si>
  <si>
    <t>Lietuvos žydų (litvakų) bendruomenė</t>
  </si>
  <si>
    <t>Pastato fasadų tvarkybos (remonto) darbai</t>
  </si>
  <si>
    <t>Karaliaus Vilhelmo kanalo statinių komplekso Lankupių šliuzas, Klaipėdos rajono sav., Priekulės sen., Lankupių k.</t>
  </si>
  <si>
    <t>25966 
Valstybės saugomas</t>
  </si>
  <si>
    <t>1025 
Paminklas</t>
  </si>
  <si>
    <t>Ukmergės kraštotyros muziejus</t>
  </si>
  <si>
    <t>Sienų tapybos konservavimo, restauravimo darbai</t>
  </si>
  <si>
    <t>Gelgaudiškio dvaro sodybos rūmai, Šakių rajono sav., Gelgaudiškio sen., Gelgaudiškio m., Parko g. 5</t>
  </si>
  <si>
    <t>586 
Paminklas</t>
  </si>
  <si>
    <t>Cokolinio aukšto (rūsių) patalpų tvarkybos (remonto, restauravimo) darbų projekto parengimas</t>
  </si>
  <si>
    <t>Viekšnių vandens malūnas, Mažeikių rajono sav., Viekšnių sen., Viekšnių m., Akmenės g. 24</t>
  </si>
  <si>
    <t>16729 
Valstybės saugomas</t>
  </si>
  <si>
    <t>Magazinas, Mažeikių rajono sav., Sedos sen., Sedos m., Vytauto g. 46</t>
  </si>
  <si>
    <t>15985 
Valstybės saugomas</t>
  </si>
  <si>
    <t>Mažeikių rajono Sedos kultūros centras</t>
  </si>
  <si>
    <t>Merkinės dvaro sodybos, vad. Pavlovo respublika, fragmentų arklidės liekanos, Šalčininkų rajono sav., Turgelių sen., Merkinės k.</t>
  </si>
  <si>
    <t>35939 
Valstybės saugomos</t>
  </si>
  <si>
    <t>Šalčininkų rajono savivaldybės administracija</t>
  </si>
  <si>
    <t>Merkinės dvaro sodybos, vad. Pavlovo respublika, fragmentų vartų liekanos, Šalčininkų rajono sav., Turgelių sen., Merkinės k.</t>
  </si>
  <si>
    <t>35941 
Valstybės saugomas</t>
  </si>
  <si>
    <t>Rūmai, Vilniaus miesto sav., Vilniaus m., Antakalnio g. 6</t>
  </si>
  <si>
    <t>28224
Paminklas</t>
  </si>
  <si>
    <t>Linkuvos karmelitų vienuolyno ansamblio vienuolyno namas, Pakruojo rajono sav., Linkuvos sen., Linkuvos m., Varpo g. 13</t>
  </si>
  <si>
    <t>23686 
Valstybės saugomas</t>
  </si>
  <si>
    <t>Tvarkybos (remonto, restauravimo, avarijos grėsmės pašalinimo) darbai</t>
  </si>
  <si>
    <t>Kretingos rajono savivaldybės administracija</t>
  </si>
  <si>
    <t>Taikomieji tyrimai</t>
  </si>
  <si>
    <t>Šv. apaštalų Petro ir Povilo arkikatedra bazilika,  Kauno miesto sav., Kauno m., Vilniaus g. 1 / Kauno miesto sav., M. Valančiaus g.</t>
  </si>
  <si>
    <t>842
Paminklas</t>
  </si>
  <si>
    <t>Kauno Šv. Apaštalų Petro ir Povilo parapija</t>
  </si>
  <si>
    <t xml:space="preserve">Švč. Dievo Motinos ėmimo į Dangų altoriaus konservavimo, restauravimo darbai </t>
  </si>
  <si>
    <t>22373
Paminklas</t>
  </si>
  <si>
    <t>Rokiškio šv. apaštalo Mato evangelisto parapija</t>
  </si>
  <si>
    <t>Vidaus patalpų tvarkybos (konservavimo, restauravimo, remonto ir apsaugos techninių priemonių įrengimo) darbai</t>
  </si>
  <si>
    <t>Iš viso II dalis</t>
  </si>
  <si>
    <t>1. TELŠIŲ VYSKUPIJA</t>
  </si>
  <si>
    <t>Tryškių Švč. Trejybės bažnyčios statinių komplekso Švč. Trejybės bažnyčia, Telšių rajono sav., Tryškių sen., Tryškių mstl., M. Valančiaus g. 6</t>
  </si>
  <si>
    <t>23663
Valstybės saugomas</t>
  </si>
  <si>
    <t>Tryškių Švč. Trejybės parapija</t>
  </si>
  <si>
    <t>Taikomieji tyrimai, tvarkybos (remonto, restauravimo, avarijos grėsmės pašalinimo) darbų projekto parengimas ir darbai</t>
  </si>
  <si>
    <t>Švėkšnos Šv. apaštalo Jokūbo bažnyčios statinių komplekso Šv. apaštalo Jokūbo bažnyčia, Šilutės rajono sav., Švėkšnos sen., Švėkšnos mstl., Bažnyčios g. 1</t>
  </si>
  <si>
    <t>1648
Valstybės saugomas</t>
  </si>
  <si>
    <t>Švėkšnos Šv. apaštalo Jokūbo parapija</t>
  </si>
  <si>
    <t>Ylakių Viešpaties Apreiškimo Švč. M. Marijai bažnyčia, Skuodo rajono sav., Ylakių sen., Ylakių mstl.</t>
  </si>
  <si>
    <t>16055
Valstybės saugomas</t>
  </si>
  <si>
    <t>Ylakių Viešpaties Apreiškimo Švč. M. Marijai parapija</t>
  </si>
  <si>
    <t>Telšių Bernardinų vienuolyno ir kunigų seminarijos statinių komplekso Šv. Antano Paduviečio katedra, Telšių rajono sav., Telšių miesto sen., Telšių m., Katedros a. 2</t>
  </si>
  <si>
    <t>26959
Paminklas</t>
  </si>
  <si>
    <t>Telšių Šv. Antano Paduviečio  parapija</t>
  </si>
  <si>
    <t>Šventosios šeimos (Šv. Juozapo) altoriaus, Jėzaus Kristaus (Buv. Antakalnio Jėzaus) altoriaus, Šv. Barboros altoriaus ir  Sakyklos
tyrimų, konservavimo, restauravimo darbai</t>
  </si>
  <si>
    <t>Židikų Šv. Jono Krikštytojo bažnyčios statinių komplekso Šv. Jono Krikštytojo bažnyčia, Mažeikių rajono sav., Židikų sen., Židikų mstl., M. Pečkauskaitės g. 29</t>
  </si>
  <si>
    <t>1510 
Valstybės saugomas</t>
  </si>
  <si>
    <t>Tverų Švč. Mergelės Marijos Apsilankymo bažnyčios statinių komplekso Švč. Mergelės Marijos Apsilankymo bažnyčia, Rietavo sav., Tverų sen., Tverų mstl., Žemaičių a. 6</t>
  </si>
  <si>
    <t>23668 
Valstybės saugomas</t>
  </si>
  <si>
    <t>29934 
Valstybės saugomas</t>
  </si>
  <si>
    <t>Telšių bernardinų vienuolyno ir kunigų seminarijos statinių komplekso šventoriaus vartai, Telšių rajono sav., Telšių miesto sen., Telšių m., Katedros a. 2</t>
  </si>
  <si>
    <t>26961 
Paminklas</t>
  </si>
  <si>
    <t>Kalnalio Šv. Lauryno bažnyčios statinių komplekso Šv. Lauryno bažnyčia, Kretingos rajono sav., Imbarės sen., Kalnalio k., Motiejaus Valančiaus g. 12</t>
  </si>
  <si>
    <t>23599 
Valstybės saugomas</t>
  </si>
  <si>
    <t>Kalnalio Šv. Lauryno  parapija</t>
  </si>
  <si>
    <t>Tvarkybos (konservavimo, restauravimo, avarijos grėsmės pašalinimo, remonto) darbai</t>
  </si>
  <si>
    <t>Laukuvos Šv. Kryžiaus Atradimo bažnyčios komplekso Šv. Kryžiaus Atradimo bažnyčia, Šilalės rajono sav., Laukuvos sen., Laukuvos mstl., Taikos g.</t>
  </si>
  <si>
    <t>24830 
Valstybės saugomas</t>
  </si>
  <si>
    <t>Laukuvos Šv. Kryžiaus Atradimo parapija</t>
  </si>
  <si>
    <t>Presbiterijos lubų ir sienų tapybos, konsekracijos kryžių konservavimo, restauravimo darbai</t>
  </si>
  <si>
    <t>Mosėdžio Šv. Arkangelo Mykolo parapija</t>
  </si>
  <si>
    <t>Šv. arkangelo Mykolo bažnyčios tvarkybos (remonto, restauravimo) darbai</t>
  </si>
  <si>
    <t>2. KAUNO ARKIVYSKUPIJA</t>
  </si>
  <si>
    <t>Siesikų Šv. apaštalo Baltramiejaus bažnyčia, Ukmergės rajono sav., Siesikų sen., Siesikų mstl., Nepriklausomybės g. 9</t>
  </si>
  <si>
    <t>1024
Registrinis</t>
  </si>
  <si>
    <t>Siesikų Šv. apaštalo Baltramiejaus parapija</t>
  </si>
  <si>
    <t>Panevėžiuko Nukryžiuotojo Jėzaus bažnyčios statinių komplekso Nukryžiuotojo Jėzaus bažnyčia ir šventoriaus tvora su vartais, Kauno rajono sav., Babtų sen., Panevėžiuko k., Nevėžio g. 42</t>
  </si>
  <si>
    <t>22369
22370
Valstybės saugomas</t>
  </si>
  <si>
    <t>Panevėžiuko Nukryžiuotojo Jėzaus parapija</t>
  </si>
  <si>
    <t>Butkiškės Šv. Jono Krikštytojo bažnyčios pastatų komplekso bažnyčia ir varpinė, Raseinių rajono sav., Ariogalos sen., Butkiškės k.</t>
  </si>
  <si>
    <t>1577
39895
Valstybės saugomas</t>
  </si>
  <si>
    <t xml:space="preserve">Butkiškės Šv. Jono Krikštytojo parapija </t>
  </si>
  <si>
    <t>Bažnyčios ir varpinės tvarkybos (remonto, restauravimo) darbai</t>
  </si>
  <si>
    <t>Lyduokių Šv. Arkangelo Mykolo bažnyčios statinių komplekso Šv. Arkangelo Mykolo bažnyčia, Ukmergės rajono sav., Lyduokių sen., Lyduokių mstl., Klevų g. 2A</t>
  </si>
  <si>
    <t>17239
Inicijuotas skelbti 
valstybės saugomu</t>
  </si>
  <si>
    <t>Lyduokių Šv. Arkangelo  Mykolo parapija</t>
  </si>
  <si>
    <t>Bažnyčios interjero tvarkybos  (restauravimo, remonto) darbai (Laida A)</t>
  </si>
  <si>
    <t>Dominikonų vienuolyno ansamblio Dievo kūno bažnyčia, Kauno miesto sav., Kauno m., Vilniaus g. 31</t>
  </si>
  <si>
    <t>22358
Valstybės saugomas</t>
  </si>
  <si>
    <t>Kauno arkivyskupijos ekonomo tarnyba</t>
  </si>
  <si>
    <t>Stogo konstrukcijų tvarkybos (konservavimo, restauravimo, avarijos grėsmės pašalinimo) darbai</t>
  </si>
  <si>
    <t>Veliuonos Švč. M. Marijos Ėmimo į dangų bažnyčios statinių komplekso Švč. M. Marijos Ėmimo į dangų bažnyčia, Jurbarko rajono sav., Veliuonos sen., Veliuonos mstl., Draugystės g. 4</t>
  </si>
  <si>
    <t>1361
Valstybės saugomas</t>
  </si>
  <si>
    <t>Veliuonos Švč. M. Marijos Ėmimo į Dangų parapija</t>
  </si>
  <si>
    <t>Šiluvos Švč. Mergelės Marijos Apsireiškimo koplyčios statinių komplekso koplyčia, Raseinių rajono sav., Šiluvos sen., Šiluvos mstl., Jono Pauliaus II g. 7</t>
  </si>
  <si>
    <t>31215 
Inicijuotas skelbti 
valstybės saugomu</t>
  </si>
  <si>
    <t>Šiluvos Švč. Mergelės Marijos Gimimo parapija</t>
  </si>
  <si>
    <t>3. KAIŠIADORIŲ VYSKUPIJA</t>
  </si>
  <si>
    <t>Kalvių Šv. Antano Paduviečio bažnyčios statinių komplekso Šv. Antano Paduviečio bažnyčia, Kaišiadorių rajono sav., Kruonio sen., Kalvių k., Lapainios g. 39</t>
  </si>
  <si>
    <t>969 
Registrinis</t>
  </si>
  <si>
    <t>Kalvių šv. Antano Paduviečio parapija</t>
  </si>
  <si>
    <t>Bažnyčios karnizo avarijos grėsmės pašalinimo darbai</t>
  </si>
  <si>
    <t>4. ŠIAULIŲ VYSKUPIJA</t>
  </si>
  <si>
    <t>Šaukoto Švč. Trejybės bažnyčios pastatų komplekso Švč. Trejybės bažnyčia, Radviliškio rajono sav., Šaukoto sen., Šaukoto mstl., Šiaulėnų g. 31</t>
  </si>
  <si>
    <t>28100
Valstybės saugomas</t>
  </si>
  <si>
    <t>Šaukoto Švč. Trejybės parapija</t>
  </si>
  <si>
    <t>Šaukoto Švč. Trejybės bažnyčios pastatų komplekso varpinė, Radviliškio rajono sav., Šaukoto sen., Šaukoto mstl., Šiaulėnų g.</t>
  </si>
  <si>
    <t>28101 
Valstybės saugomas</t>
  </si>
  <si>
    <t>Užvenčio Šv. Marijos Magdalenos bažnyčios statinių komplekso Šv. Marijos Magdalenos bažnyčia, Kelmės rajono sav., Užvenčio sen., Užvenčio m., Kražių g. 8</t>
  </si>
  <si>
    <t xml:space="preserve">23691
Valstybės saugomas
</t>
  </si>
  <si>
    <t>Užvenčio Šv. Marijos Magdalietės parapija</t>
  </si>
  <si>
    <t>5. VILKAVIŠKIO VYSKUPIJA</t>
  </si>
  <si>
    <t>Ilguvos Šv. Kryžiaus Atradimo bažnyčia ir varpinė, Šakių rajono sav., Kriūkų sen., Ilguvos k.</t>
  </si>
  <si>
    <t>1612
16101
Valstybės saugomas</t>
  </si>
  <si>
    <t>Ilguvos Šv. Kryžiaus Atradimo parapija</t>
  </si>
  <si>
    <t>Taikomieji tyrimai, bažnyčios ir varpinės tvarkybos (remonto, restauravimo) darbų projekto parengimas ir darbai</t>
  </si>
  <si>
    <t>Prienų Kristaus Apsireiškimo bažnyčios statinių komplekso Kristaus Apsireiškimo bažnyčia, Prienų rajono sav., Prienų sen., Prienų m., Kęstučio g. 9</t>
  </si>
  <si>
    <t>989
Registrinis</t>
  </si>
  <si>
    <t>Prienų Kristaus Apsireiškimo parapija</t>
  </si>
  <si>
    <t>Vidaus patalpų tvarkybos (remonto, restauravimo, avarijos grėsmės pašalinimo) darbai</t>
  </si>
  <si>
    <t xml:space="preserve">Simno Švč. Mergelės Marijos Ėmimo į dangų bažnyčia, Alytaus rajono sav., Simno sen., Simno m., Kreivoji g. 2 </t>
  </si>
  <si>
    <t>852
Paminklas</t>
  </si>
  <si>
    <t>Simno Švč. Mergelės Marijos Ėmimo į dangų parapija</t>
  </si>
  <si>
    <t>Stogo ir fasado elementų tvarkybos (remonto) darbai</t>
  </si>
  <si>
    <t>6. PANEVĖŽIO VYSKUPIJA</t>
  </si>
  <si>
    <t>Pumpėnų senosios regulos karmelitų vienuolyno komplekso Švč. Mergelės Marijos Škaplierinės bažnyčia, Pasvalio rajono sav., Pumpėnų sen., Pumpėnų mstl., Istros g. 1</t>
  </si>
  <si>
    <t>23648
Valstybės saugomas</t>
  </si>
  <si>
    <t>Pumpėnų Švč. Mergelės Marijos Škaplierinės parapija</t>
  </si>
  <si>
    <t>Salako Švč. M. Marijos Sopulingosios parapija</t>
  </si>
  <si>
    <t>Smilgių Šv. Jurgio bažnyčios statinių komplekso Šv. Jurgio bažnyčia, Panevėžio rajono sav., Smilgių sen., Smilgių mstl., Panevėžio g. 18A</t>
  </si>
  <si>
    <t>992 
Registrinis</t>
  </si>
  <si>
    <t>Smilgių Šv. Jurgio parapija</t>
  </si>
  <si>
    <t>7. VILNIAUS ARKIVYSKUPIJA</t>
  </si>
  <si>
    <t>Kaltanėnų Švč. M. Marijos Angeliškosios bažnyčios statinių komplekso šventoriaus tvora su vartais, Švenčionių rajono sav., Kaltanėnų sen., Kaltanėnų mstl., Švenčionėlių g.</t>
  </si>
  <si>
    <t>30805
Valstybės saugomas</t>
  </si>
  <si>
    <t>Kaltanėnų Švč. M. Marijos Angeliškosios parapija</t>
  </si>
  <si>
    <t>Tvarkybos (remonto, restauravimo) darbų projekto parengimas</t>
  </si>
  <si>
    <t>Rykantų Švč. Trejybės bažnyčios statinių komplekso Švč. Trejybės bažnyčia, Trakų rajono sav., Lentvario sen., Rykantų k., Bažnyčios g. 8</t>
  </si>
  <si>
    <t>1023
Registrinis</t>
  </si>
  <si>
    <t>Rykantų Švč. Trejybės parapija</t>
  </si>
  <si>
    <t>Šumsko Šv. arkangelo Mykolo bažnyčios ir dominikonų vienuolyno statinių komplekso Šv. arkangelo Mykolo bažnyčia, Vilniaus rajono sav., Kalvelių sen., Šumsko mstl., Vilniaus g. 8</t>
  </si>
  <si>
    <t>32196
Registrinis</t>
  </si>
  <si>
    <t>Šumsko Šv. arkangelo Mykolo parapija</t>
  </si>
  <si>
    <t>Vilniaus bonifratrų vienuolyno statinių ansamblio Šv. Kryžiaus bažnyčia, Vilniaus miesto sav., Vilniaus m., S. Daukanto a. 1</t>
  </si>
  <si>
    <t>28116
Valstybės saugomas</t>
  </si>
  <si>
    <t>Vilniaus arkivyskupijos kurija</t>
  </si>
  <si>
    <t>Vilniaus Kalvarijų komplekso Šv. Kryžiaus Atradimo bažnyčia, vad. Kalvarijų, Vilniaus miesto sav., Vilniaus m., Kalvarijų g. 327</t>
  </si>
  <si>
    <t>1038
Valstybės saugoma</t>
  </si>
  <si>
    <t>Vilniaus Šv. Kryžiaus Atradimo (Kalvarijų) parapija</t>
  </si>
  <si>
    <t>Iš viso 1-7 skyrius</t>
  </si>
  <si>
    <t>Rokiškio šv. apaštalo Mato evangelisto bažnyčia, Rokiškio rajono sav., Rokiškio miesto sen., Rokiškio m., Nepriklausomybės a. 1</t>
  </si>
  <si>
    <t>1416 
Valstybės saugomas</t>
  </si>
  <si>
    <t>Judrėnų Šv. Antano Paduviečio parapija</t>
  </si>
  <si>
    <t>Kalnalio Šv. Lauryno bažnyčia, Kretingos rajono sav., Imbarės sen., Kalnalio k., Motiejaus Valančiaus g. 12</t>
  </si>
  <si>
    <t>Budrių Šv. Kryžiaus Išaukštinimo bažnyčia, Kretingos rajono sav., Žalgirio sen., Budrių k., Bažnyčios g. 5</t>
  </si>
  <si>
    <t>30573 
Valstybės saugomas</t>
  </si>
  <si>
    <t>Budrių Šv. Kryžiaus Išaukštinimo parapija</t>
  </si>
  <si>
    <t>1422 
Valstybės saugomas</t>
  </si>
  <si>
    <t>Veiviržėnų Šv. apaštalo evangelisto Mato parapija</t>
  </si>
  <si>
    <t>30570 
Valstybės saugomas</t>
  </si>
  <si>
    <t>Mikoliškių Šv. Juozapo parapija</t>
  </si>
  <si>
    <t>23593 
Valstybės saugomas</t>
  </si>
  <si>
    <t>Laukžemės Šv. apaštalo Andriejaus parapija</t>
  </si>
  <si>
    <t>24970 
Valstybės saugomas</t>
  </si>
  <si>
    <t>Kaimelio Šv. Arkangelo Mykolo parapija</t>
  </si>
  <si>
    <t>22376 
Paminklas</t>
  </si>
  <si>
    <t>Papilės Šv. Juozapo parapija</t>
  </si>
  <si>
    <t>2822 
Valstybės saugomas</t>
  </si>
  <si>
    <t>Kelmės Švč. Mergelės Marijos Ėmimo į dangų parapija</t>
  </si>
  <si>
    <t>3038 
Valstybės saugomas</t>
  </si>
  <si>
    <t>Vaiguvos Šv. Jono Krikštytojo parapija</t>
  </si>
  <si>
    <t>22186 
Valstybės saugomas</t>
  </si>
  <si>
    <t>Rozalimo Švč. M. Marijos Vardo Parapija</t>
  </si>
  <si>
    <t>28311 
Valstybės saugomas</t>
  </si>
  <si>
    <t xml:space="preserve">Adakavo Šv. Jono Krikštytojo parapija </t>
  </si>
  <si>
    <t>Pagramančio Švč. M. Marijos Nekalto Prasidėjimo bažnyčia, Tauragės rajono sav., Mažonų sen., Pagramančio mstl., Juozo Mažeikos g. 12</t>
  </si>
  <si>
    <t>28195 
Valstybės saugomas</t>
  </si>
  <si>
    <t>Pagramančio Švč. Mergelės Marijos Nekaltojo Prasidėjimo parapija</t>
  </si>
  <si>
    <t>15983 
Valstybės saugomas</t>
  </si>
  <si>
    <t>Sedos Švč. Mergelės Marijos Ėmimo į dangų parapija</t>
  </si>
  <si>
    <t>23656 
Valstybės saugomas</t>
  </si>
  <si>
    <t>Nevarėnų Nukryžiuotojo Jėzaus parapija</t>
  </si>
  <si>
    <t>Tverų Švč. Mergelės Marijos Apsilankymo parapija</t>
  </si>
  <si>
    <t>28090 
Valstybės saugomas</t>
  </si>
  <si>
    <t>Ukrinų Šv. Antano Paduviečio parapija</t>
  </si>
  <si>
    <t>23651 
Valstybės saugomas</t>
  </si>
  <si>
    <t>Ubiškės Šv. Angelų Sargų parapija</t>
  </si>
  <si>
    <t>26954 
Valstybės saugomas</t>
  </si>
  <si>
    <t>Platelių Šv. apaštalų Petro ir Pauliaus parapija</t>
  </si>
  <si>
    <t>Bajorų geležinkelio stoties pastatų komplekso vandens bokštas, Kretingos rajono sav., Kretingos miesto sen., Kretingos m., Klaipėdos g.</t>
  </si>
  <si>
    <t>41957 
Registrinis</t>
  </si>
  <si>
    <t>Jėzuitų vienuolyno ir kitų statinių kompleksas, Vilniaus miesto sav., Vilniaus m., M. K. Čiurlionio g. 110</t>
  </si>
  <si>
    <t>33873 
Registrinis</t>
  </si>
  <si>
    <t>Laukžemės dvaro sodybos fragmentų rūmai; Kretingos rajono sav., Darbėnų sen., Laukžemės k., Saulėtekio g. 8</t>
  </si>
  <si>
    <t>32945 
Registrinis</t>
  </si>
  <si>
    <t>Edita Vyšniauskė, Dovydas Vyšniauskas</t>
  </si>
  <si>
    <t>Sapiegų rezidencijos, trinitorių vienuolyno ir ligoninės komplekso arklidė, Vilniaus miesto sav., Vilniaus m., L. Sapiegos g. 13</t>
  </si>
  <si>
    <t>37669 
Registrinis</t>
  </si>
  <si>
    <t>Šešuolėlių II dvaro sodybos fragmentų namas, Širvintų rajono sav., Zibalų sen., Šešuolėlių II k.</t>
  </si>
  <si>
    <t>38404 
Registrinis</t>
  </si>
  <si>
    <t>Inga Kuliešienė</t>
  </si>
  <si>
    <t>Šešuolėlių II dvaro sodybos fragmentų oficina, Širvintų rajono sav., Zibalų sen., Šešuolėlių II k.</t>
  </si>
  <si>
    <t>38403 
Registrinis</t>
  </si>
  <si>
    <t>IŠ VISO PROGRAMA</t>
  </si>
  <si>
    <t>Patalpos Nr. 6 kupolo tvarkybos (restauravimo, konservavimo, remonto) darbai</t>
  </si>
  <si>
    <t xml:space="preserve">Bažnyčios langų tvarkybos (remonto, konservavimo, restauravimo) darbai  </t>
  </si>
  <si>
    <t>Lietuvos literatūros ir tautosakos institutas</t>
  </si>
  <si>
    <t>Šančių gimnazija, Kauno miesto sav., Kauno m., Skuodo g. 27</t>
  </si>
  <si>
    <t>15809
Valstybės saugomas</t>
  </si>
  <si>
    <t>Judrėnų Šv. Antano Paduviečio bažnyčia, Klaipėdos rajono sav., Judrėnų sen., Judrėnų mstl., Liepos g.</t>
  </si>
  <si>
    <t>Veiviržėnų Šv. apaštalo evangelisto Mato bažnyčia,  Klaipėdos rajono sav., Veiviržėnų sen., Veiviržėnų mstl., Laisvės g. 28</t>
  </si>
  <si>
    <t>Mikoliškių Šv. Juozapo bažnyčia, Kretingos rajono sav., Žalgirio sen., Mikoliškių k.</t>
  </si>
  <si>
    <t>Laukžemės Šv. apaštalo Andriejaus bažnyčia, Kretingos rajono sav., Darbėnų sen., Laukžemės k.</t>
  </si>
  <si>
    <t>Kaimelio Šv. Arkangelo Mykolo bažnyčia, Šakių rajono sav., Kidulių sen., Kaimelio k., Vilties g. 4</t>
  </si>
  <si>
    <t>Šiaudinės Švč. Mergelės Marijos bažnyčia, Akmenės rajono sav., Papilės sen., Šiaudinės k., Bažnyčios g. 4</t>
  </si>
  <si>
    <t>Verpenos Šv. Onos bažnyčia,  Kelmės rajono sav., Kelmės apylinkių sen., Verpenos k.</t>
  </si>
  <si>
    <t>Vaiguvos Šv. Jono Krikštytojo bažnyčia, Kelmės rajono sav., Vaiguvos sen., Vaiguvos k., Alyvų g. 39</t>
  </si>
  <si>
    <t>Rozalimo Švč. M. Marijos bažnyčia, Pakruojo rajono sav., Rozalimo sen., Rozalimo mstl.</t>
  </si>
  <si>
    <t>Adakavo Šv. Jono Krikštytojo bažnyčia, Tauragės rajono sav., Skaudvilės sen., Adakavo k., Bažnyčios g. 3</t>
  </si>
  <si>
    <t>Sedos Šv. Jono Nepomuko bažnyčia, Mažeikių rajono sav., Sedos sen., Sedos m., Vytauto g. 48</t>
  </si>
  <si>
    <t>Nevarėnų Nukryžiuotojo Jėzaus bažnyčia, Telšių rajono sav., Nevarėnų sen., Nevarėnų mstl., Gėlių g. 2A</t>
  </si>
  <si>
    <t xml:space="preserve">Tverų Švč. Mergelės Marijos Apsilankymo bažnyčia, 
Rietavo sav., Tverų sen., Tverų mstl., Žemaičių a. 6 </t>
  </si>
  <si>
    <t xml:space="preserve">Ukrinų  Šv. Antano Paduviečio bažnyčia, 
Mažeikių rajono sav., Židikų sen., Ukrinų k., Taikos g. 12 </t>
  </si>
  <si>
    <t>Ubiškės Šv. Angelų Sargų bažnyčia, Telšių rajono sav., Tryškių sen., Ubiškės mstl., D. Bubėno g.</t>
  </si>
  <si>
    <t>Beržoro Šv. Stanislovo bažnyčia, Plungės rajono sav., Platelių sen., Beržoro k.</t>
  </si>
  <si>
    <t>1. TĘSTINIAI TVARKYBOS DARBAI</t>
  </si>
  <si>
    <t>I+III rezervas</t>
  </si>
  <si>
    <t>Iš viso I, III, IV dalys su rezervu</t>
  </si>
  <si>
    <t>II rezervas</t>
  </si>
  <si>
    <t>Iš viso II dalis su rezervu</t>
  </si>
  <si>
    <t>8. TĘSTINIAI TVARKYBOS DARBAI ŠV. JONO PAULIAUS II PILIGRIMŲ KELIO KULTŪROS PAVELDO OBJEKTŲ SĄRAŠO OBJEKTUOSE , KURIE NUO 2023 M. PERKELTI Į ŠV. SOSTO PROGRAMOS DALĮ</t>
  </si>
  <si>
    <t>V. PROGRAMOS REZERVO LĖŠOS</t>
  </si>
  <si>
    <t>VšĮ ,,Lewben Art Foundation“</t>
  </si>
  <si>
    <t>Didžiojo altoriaus su tabernakuliu, skulptūromis ir skulptūrine grupe (u. k. 9062) konservavimo, restauravimo darbai</t>
  </si>
  <si>
    <t>Taikomieji tyrimai, stogo ir fasadų tvarkybos darbų projekto parengimas</t>
  </si>
  <si>
    <t>Bažnyčios fasadų ir stogo tyrimai</t>
  </si>
  <si>
    <t>Stogo tvarkybos (remonto, restauravimo, avarijos grėsmės pašalinimo - apsaugos techninių priemonių įrengimo) darbų projekto parengimas</t>
  </si>
  <si>
    <t xml:space="preserve">Bažnyčios ir šventoriaus tvoros su vartais tyrimai </t>
  </si>
  <si>
    <t>Presbiterijos tyrimai, tvarkybos (konservavimo, restauravimo) darbai</t>
  </si>
  <si>
    <t>Taikomieji tyrimai, stogo tvarkybos darbų projekto parengimas</t>
  </si>
  <si>
    <t>Bažnyčios stogo (pastogės) ir fasadų tyrimai</t>
  </si>
  <si>
    <t>VšĮ Pranciškonų  namai</t>
  </si>
  <si>
    <t>VšĮ Pranciškonų namai</t>
  </si>
  <si>
    <t xml:space="preserve">VšĮ Europos parkas </t>
  </si>
  <si>
    <t>Mažeikių rajono savivaldybės administracija</t>
  </si>
  <si>
    <t>Pakruojo rajono savivaldybės administracija</t>
  </si>
  <si>
    <t>Raseinių rajono savivaldybės administracija</t>
  </si>
  <si>
    <t>Telšių rajono savivaldybės administracija</t>
  </si>
  <si>
    <t>Prienų rajono savivaldybės administracija</t>
  </si>
  <si>
    <t>Tvarkybos (avarijos grėsmės pašalinimo,  restauravimo) darbai</t>
  </si>
  <si>
    <t>Taikomieji moksliniai tyrimai, tvarkybos (konservavimo, restauravimo, remonto, avarijos grėsmės pašalinimo - apsaugos techninių priemonių įrengimo) darbų projekto parengimas</t>
  </si>
  <si>
    <t>Tvarkybos (remonto, restauravimo, avarijos grėsmės pašalinimo - apsaugos techninių priemonių įrengimo) darbai</t>
  </si>
  <si>
    <t>Taikomieji tyrimai ir tvarkybos (remonto, restauravimo, avarijos grėsmės pašalinimo) darbų projekto parengimas</t>
  </si>
  <si>
    <t>Taikomieji tyrimai ir tvarkybos (remonto, restauravimo ir avarijos grėsmės pašalinimo - apsaugos techninių priemonių įrengimo) darbai</t>
  </si>
  <si>
    <t>Taikomieji tyrimai ir tvarkybos (remonto, restauravimo, konservavimo) darbų projekto parengimas</t>
  </si>
  <si>
    <t>Taikomieji tyrimai ir tvarkybos (remonto, restauravimo, konservavimo) darbai</t>
  </si>
  <si>
    <t>Židikų Šv. Jono Krikštytojo parapija</t>
  </si>
  <si>
    <t>Telšių Šv. Antano Paduviečio parapija</t>
  </si>
  <si>
    <t>Šv. arkangelo Mykolo bažnyčios statinių komplekso Šv. Arkangelo Mykolo bažnyčia, Skuodo rajono sav., Mosėdžio sen., Mosėdžio mstl., Akmenų g. 1</t>
  </si>
  <si>
    <t>Tyrimai ir tvarkybos (remonto, restauravimo) darbų projeko parengimas</t>
  </si>
  <si>
    <t>9. AVARIJOS GRĖSMĖS PAŠALINIMO DARBAI - APSAUGOS TECHNINIŲ PRIEMONIŲ (GAISRINĖS SAUGOS) ĮRENGIMAS MEDINĖSE BAŽNYČIOSE</t>
  </si>
  <si>
    <t>Šventosios šeimos (Šv. Juozapo) altoriaus, Jėzaus Kristaus (buv. Antakalnio Jėzaus) altoriaus, Šv. Barboros altoriaus ir  Sakyklos tyrimai, konservavimo, restauravimo darbai</t>
  </si>
  <si>
    <t>Stogo dangos tvarkybos (remonto) ir avarijos grėsmės pašalinimo - apsaugos techninių priemonių įrengimo (žaibosaugos remonto) darbai</t>
  </si>
  <si>
    <t>Bažnyčios taikomieji tyrimai, tvarkybos (remonto, restauravimo, avarijos grėsmės pašalinimo – apsaugos techninių priemonių įrengimo) darbų projekto parengimas</t>
  </si>
  <si>
    <t>Šmito malūnas su technologine įranga, Kupiškio rajono sav., Kupiškio sen., Kupiškio m., S. Dariaus ir S. Girėno g. 12A</t>
  </si>
  <si>
    <t>Tvarkybos (konservavimo, restauravimo, avarijos grėsmės pašalinimo) darbai</t>
  </si>
  <si>
    <t>2024 m. finansavimo poreikis (tūkst. Eur)</t>
  </si>
  <si>
    <t>2025 m. finansavimo poreikis (tūkst. Eur)</t>
  </si>
  <si>
    <t>Tyrimai ir tvarkybos (remonto, restauravimo ir avarijos grėsmės pašalinimo) darbų projekto parengimas</t>
  </si>
  <si>
    <t>Šiaurės ir rytų fasadų taikomieji moksliniai tyrimai</t>
  </si>
  <si>
    <t>NEKILNOJAMŲJŲ KULTŪROS VERTYBIŲ TVARKYBOS DARBŲ (PAVELDOTVARKOS) FINANSAVIMO 2024–2026 M. PROGRAMA</t>
  </si>
  <si>
    <t>Bendra 
2024-2026 m. suma 
(tūkst. Eur)</t>
  </si>
  <si>
    <t>Iki 2024 m. atliktų tvarkybos 
darbų pavadinimas</t>
  </si>
  <si>
    <t>2026 m. finansavimo poreikis (tūkst. Eur)</t>
  </si>
  <si>
    <t>Atliktiems darbams panaudota lėšų 
(tūkst. Eur)
 iki 2024 m.</t>
  </si>
  <si>
    <t>VB lėšų panaudojimas  iki 2027 m.</t>
  </si>
  <si>
    <t>Fasadų ir vidaus patalpų tvarkybos (restauravimo, remonto) darbai</t>
  </si>
  <si>
    <t>Lietuvos Respublikos Ministrų kabineto pastatas, Kauno miesto sav., Kauno m., K. Donelaičio g. 58</t>
  </si>
  <si>
    <t>16580
Paminklas</t>
  </si>
  <si>
    <t>Vytauto Didžiojo universitetas</t>
  </si>
  <si>
    <t>Tvarkybos (konservavimo, restauravimo, remonto) darbai</t>
  </si>
  <si>
    <t>Čiobiškio dvaro sodybos oficina, Širvintų rajono sav., Čiobiškio sen. Čiobiškio k., Vilties g. 1</t>
  </si>
  <si>
    <t>26245
Valstybės saugomas</t>
  </si>
  <si>
    <t>UAB Graičiūno aukštoji vadybos mokykla</t>
  </si>
  <si>
    <t>Tvarkybos (konservavimo, restauravimo, remonto, avarijos grėsmės pašalinimo) darbai</t>
  </si>
  <si>
    <t>Vilniaus bazilijonų vienuolyno statinių ansamblio Švč. Trejybės bažnyčia, Aušros Vartų g. 7B, Vilniaus m.</t>
  </si>
  <si>
    <t>Vilniaus choralinė Taharat HaKodesh sinagoga, Pylimo g. 39, Vilniaus m.</t>
  </si>
  <si>
    <t>Vilniaus senųjų kapinių, vad. Bernardinų kapinėmis, komplekso Vakarų kolumbariumas, Žvirgždyno g., Vilniaus m.</t>
  </si>
  <si>
    <t>Tirkšlių sinagoga, J. Janonio g. 15A, Tirkšlių mstl., Mažeikių r. sav.</t>
  </si>
  <si>
    <t>Evangelikų reformatų bažnyčios pastatas, E. Ožeškienės g. 41, Kauno m.</t>
  </si>
  <si>
    <t>Miesto salės rūmai, Aušros Vartų g. 5/ Pasažo skg. 2, Vilniaus m.</t>
  </si>
  <si>
    <t>Pastatas, Pylimo g. 4, Vilniaus m.</t>
  </si>
  <si>
    <t>Vilniaus Šventųjų Pranciškaus Asyžiečio, Bernardino Sieniečio bei Šv. Onos bažnyčių ir bernardinų vienuolyno statinių ansamblio Šventųjų Pranciškaus Asyžiečio, Bernardino Sieniečio bažnyčia, Maironio g. 6, Vilniaus m.</t>
  </si>
  <si>
    <t>Vilniaus universiteto pastatų komplekso Šv. Jono Krikštytojo ir Šv. Jono apaštalo ir evangelisto bažnyčia, Šv. Jono g. 12, Vilniaus m.</t>
  </si>
  <si>
    <t>Verkių dvaro sodybos užvažiuojamieji namai, Žaliųjų Ežerų g. 37, Vilniaus m.</t>
  </si>
  <si>
    <t>Žeimelio evangelikų liuteronų bažnyčia, Vytauto Didžiojo g. 4A, Žeimelio mstl., Pakruojo r. sav.</t>
  </si>
  <si>
    <t>Statinių komplekso, vad. Chaimo Frenkelio rūmais, vila, Vilniaus g. 74, Šiaulių m.</t>
  </si>
  <si>
    <t>Verkių dvaro sodybos sargo namas, Žaliųjų Ežerų g. 41, Vilniaus m.</t>
  </si>
  <si>
    <t>Žvejo namas, Naglių g. 8, Neringos m.</t>
  </si>
  <si>
    <t>Gaisrinė, vad. Ugniagesių rūmais, Nemuno g. 2, Kauno m.</t>
  </si>
  <si>
    <t>Arkikatedros bazilikos, Žemutinės ir Aukštutinės pilių pastatų, jų liekanų ir kitų statinių komplekso Senojo arsenalo rytų korpuso liekanos, Arsenalo g. 3, 3A, Vilniaus m.</t>
  </si>
  <si>
    <t>Kulių Šv. vyskupo Stanislovo bažnyčios statinių komplekso šventoriaus tvora su vartais, Liepų g. 1A, Kulių mstl., Plungės r. sav.</t>
  </si>
  <si>
    <t>Tytuvėnų Kristaus Gelbėtojo koplyčia-mauzoliejus, S. Romerienės g. 9, Tytuvėnų m., Kelmės r. sav.</t>
  </si>
  <si>
    <t>Rūmų komplekso, vad. Chodkevičių, rūmai, Didžioji g. 4, Vilniaus m.</t>
  </si>
  <si>
    <t>Trakų Vokės dvaro sodybos rūmai, Žalioji a. 2A, Vilniaus m.</t>
  </si>
  <si>
    <t>Rokiškio dvaro sodybos alaus darykla, Tyzenhauzo g. 1, Rokiškio m.</t>
  </si>
  <si>
    <t>Raubonių vandens malūnas-karšykla-verpykla, Taikos g. 5, Raubonių k., Saločių sen., Pasvalio r. sav.</t>
  </si>
  <si>
    <t>Šv. Juozapato Bazilijonų ordino Vilniaus vienuolynas</t>
  </si>
  <si>
    <t>Vilniaus žydų religinė bendruomenė</t>
  </si>
  <si>
    <t>Vilniaus miesto savivaldybė</t>
  </si>
  <si>
    <t>Kauno evangelikų reformatų parapija</t>
  </si>
  <si>
    <t>Lietuvos nacionalinė filharmonija</t>
  </si>
  <si>
    <t>Vilniaus Gaono žydų istorijos muziejus</t>
  </si>
  <si>
    <t>Lietuvos nacionalinis dailės muziejus</t>
  </si>
  <si>
    <t>Žeimelio evangelikų liuteronų parapija</t>
  </si>
  <si>
    <t>Kelmės rajono savivaldybės administracija</t>
  </si>
  <si>
    <t>Rokiškio rajono savivaldybės administracija</t>
  </si>
  <si>
    <t>Pasvalio rajono savivaldybės administracija</t>
  </si>
  <si>
    <t>Pagrindinės laiptinės polichrominio dekoro konservavimo, restauravimo darbai</t>
  </si>
  <si>
    <t>Skliautų taikomieji moksliniai tyrimai</t>
  </si>
  <si>
    <t>Tvarkybos (remonto) darbai</t>
  </si>
  <si>
    <t>7.</t>
  </si>
  <si>
    <t>882
Registrinis</t>
  </si>
  <si>
    <t>VšĮ ,,Klasikos projektai"</t>
  </si>
  <si>
    <t>Šešuolėlių II dvaro sodybos fragmentų ponų namas, Šešuolėlių II k., Zibalų sen., Širvintų r. sav.</t>
  </si>
  <si>
    <t>38402
Registrinis</t>
  </si>
  <si>
    <t>Pastatų komplekso pastatas, Giedraičių g. 17, Vilniaus m.</t>
  </si>
  <si>
    <t>31193
Registrinis</t>
  </si>
  <si>
    <t>Dalia Macevičiūtė</t>
  </si>
  <si>
    <t>Namas, Vaineikių g. 2, Darbėnų mstl., Kretingos r. sav.</t>
  </si>
  <si>
    <t>43572
Registrinis</t>
  </si>
  <si>
    <t>Vinkšnupių dvaro sodybos fragmentai, Vinkšnupių k., Bartninkų sen., Vilkaviškio r. sav.</t>
  </si>
  <si>
    <t>IV. FIXUS MOBILIS</t>
  </si>
  <si>
    <t>FIXUS Mobilis projektas</t>
  </si>
  <si>
    <t xml:space="preserve"> Prevenciniai priežiūros darbai</t>
  </si>
  <si>
    <t xml:space="preserve">Kruonio Švč. Megelės Marijos Angelų Karalienės bažnyčios, Darsūniškio g. 1A, Kruonio mstl., Kaišiadorių r. sav., </t>
  </si>
  <si>
    <t>Stakliškių Švč. Trejybės bažnyčios statinių komplekso Švč. Trejybės bažnyčia, Vilniaus g., Stakliškių k., Prienų r. sav.</t>
  </si>
  <si>
    <t>Bažnyčios taikomieji moksliniai tyrimai bei fasadų ir stogo tvarkybos darbų projekto parengimas</t>
  </si>
  <si>
    <t>Bažnyčios taikomieji moksliniai tyrimai, tvarkybos darbų projekto parengimas</t>
  </si>
  <si>
    <t>Žemosios Panemunės Šv. Vincento Pauliečio bažnyčia, Bažnyčios g. 3, Žemosios Panemunės mstl., Kriūkų sen., Šakių r. sav.</t>
  </si>
  <si>
    <t>21732
Valstybės saugomas/regioninis</t>
  </si>
  <si>
    <t>Žemosios Panemunės Šv. Vincento Pauliečio parapija</t>
  </si>
  <si>
    <t>Bažnyčios taikomieji moksliniai tyrimai, tvarkybos (remonto, restauravimo) darbų projekto parengimas</t>
  </si>
  <si>
    <t>Salako Švč. Mergelės Marijos Sopulingosios bažnyčios statinių komplekso Švč. Mergelės Marijos Sopulingosios bažnyčia, Zarasų rajono sav., Salako sen., Salako mstl., Bažnyčios g. 28</t>
  </si>
  <si>
    <t>43738
Registrinis</t>
  </si>
  <si>
    <t>Andrioniškio Šv. apaštalų Petro ir Povilo bažnyčia ir tvora su vartais, Bažnyčios g. 2, Andrioniškio mstl., Anykščių r. sav.</t>
  </si>
  <si>
    <t>17235
46608
Registrinis</t>
  </si>
  <si>
    <t>Andrioniškio Šv. apašt. Petro ir Povilo parapija</t>
  </si>
  <si>
    <t>Taikomieji moksliniai tyrimai, tvarkybos (avarijos grėsmės pašalinimo) darbų projekto parengimas</t>
  </si>
  <si>
    <t>13.</t>
  </si>
  <si>
    <t>14.</t>
  </si>
  <si>
    <t>15.</t>
  </si>
  <si>
    <t>16.</t>
  </si>
  <si>
    <t>17.</t>
  </si>
  <si>
    <t>18.</t>
  </si>
  <si>
    <t>19.</t>
  </si>
  <si>
    <t>20.</t>
  </si>
  <si>
    <t>37.</t>
  </si>
  <si>
    <t>38.</t>
  </si>
  <si>
    <t>VšĮ ,,Pranciškonų namai“</t>
  </si>
  <si>
    <t>Vidaus patalpų (konservavimo, restauravimo, remonto, apsaugos techninių priemonių įrengimo) darbai</t>
  </si>
  <si>
    <t>Tyrimai, tvarkybos darbų projekto parengimas</t>
  </si>
  <si>
    <t>Stogo tvarkybos (remonto, restauravimo, avarijos grėsmės pašalinimo - apsaugos techninių priemonių įrengimo) darbai</t>
  </si>
  <si>
    <t>Bažnyčios ir šventoriaus tvoros su vartais tvarkybos (konservavimo, restauravimo, remonto ir avarijos grėsmės pašalinimo) darbai</t>
  </si>
  <si>
    <t>III. TAIKOMIEJI MOKSLINIAI TYRIMAI, AVARIJOS GRĖSMĖS PAŠALINIMO, APSAUGOS TECHNINIŲ PRIEMONIŲ ĮRENGIMO IR KITI NEATIDĖLIOTINI DARBAI  REGISTRINIUOSE KULTŪROS PAVELDO OBJEKTUOSE</t>
  </si>
  <si>
    <t>Bažnyčios salės grindų tvarkybos (remonto, restauravimo, konservavimo) darbai</t>
  </si>
  <si>
    <t>2.07</t>
  </si>
  <si>
    <t>Stogo tvarkybos darbai</t>
  </si>
  <si>
    <t>Procesijų koridoriaus taikomieji tyrimai ir tvarkybos (remonto, restauravimo, konservavimo) projekto su restauravimo programa parengimas ir darbai</t>
  </si>
  <si>
    <t>Stogo ir fasadų tvarkybos darbai</t>
  </si>
  <si>
    <t xml:space="preserve">Bažnyčios fasadų ir stogo tvarkybos (konservavimo, restauravimo, remonto ir avarijos grėsmės pašalinimo – apsaugos techninių priemonių įrengimo) darbai </t>
  </si>
  <si>
    <r>
      <t xml:space="preserve">Taikomieji tyrimai ir tvarkybos (remonto, restauravimo) darbų projekto parengimas </t>
    </r>
    <r>
      <rPr>
        <b/>
        <sz val="12"/>
        <rFont val="Times New Roman"/>
        <family val="1"/>
        <charset val="186"/>
      </rPr>
      <t>ir darbai</t>
    </r>
  </si>
  <si>
    <r>
      <t>Apsaugos techninių priemonių įrengimo tvarkybos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darbai</t>
    </r>
  </si>
  <si>
    <t>Tvarkybos (avarijos grėsmės pašalinimo, remonto, restauravimo) darbai</t>
  </si>
  <si>
    <t>Interjero salės (išskyrus pietinę sieną), presbiterijos ir Šv. Luko koplyčios taikomieji tyrimai, tvarkybos darbų projekto parengimas</t>
  </si>
  <si>
    <t xml:space="preserve">Dailės vertybių restauravimo I etapas (angelų skulptūrų 2 vnt., balkono metalinės dalies, Chreptavičių epitafinės lentos, rytų fasado kryžiaus, metalinių vazų 4 vnt. restauravimas) </t>
  </si>
  <si>
    <t>Kulių Šv. Vyskupo Stanislovo parapija</t>
  </si>
  <si>
    <t>Taikomieji tyrimai, tvarkybos darbų projekto parengimas</t>
  </si>
  <si>
    <t>VšĮ ,,Trakų Vokės dvaro sodyba“</t>
  </si>
  <si>
    <t>Sokalio Dievo Motinos Rusiškosios altoriaus konservavimo, restauravimo darbai</t>
  </si>
  <si>
    <t>Šiaulių ,,Aušros“ muziejus</t>
  </si>
  <si>
    <t>Fasado ir stogo tvarkybos (remonto, restauravimo) darbai</t>
  </si>
  <si>
    <t>Alsėdžių Švč. Mergelės Marijos Nekaltojo prasidėjimo parapija</t>
  </si>
  <si>
    <t>Kretingos dvaro sodybos spirito varykla, Salantų g. 3, Padvarių k., Kretingos r. sav.</t>
  </si>
  <si>
    <t>Kretingos muziejus</t>
  </si>
  <si>
    <t>Taikomieji tyrimai, tvarkybos (avarijos grėsmės pašalinimo, remonto, restauravimo) darbų projekto parengimas ir darbai</t>
  </si>
  <si>
    <t>Bakainių piliakalnio su priešpiliu ir papiliu priešpilis</t>
  </si>
  <si>
    <t>Kėdainių rajono savivaldybės administracija</t>
  </si>
  <si>
    <t>Taikomieji tyrimai, tvarkybos (avarijos grėsmės pašalinimo) darbų projekto parengimas</t>
  </si>
  <si>
    <t>Klebonijos pastatas, Kauno Mažoji g. 2, Vilkijos m., Kauno r. sav.</t>
  </si>
  <si>
    <t>Kauno rajono muziejus</t>
  </si>
  <si>
    <t>Aukštosios Fredos dvaro sodybos rūmai, Ž. E. Žilibero g. 6, Kauno m.</t>
  </si>
  <si>
    <t>Vidaus patalpų tvarkybos (konservavimo, restauravimo, remonto, avarijos grėsmės pašalinimo) darbų I etapas</t>
  </si>
  <si>
    <t>Šilutės Šv. Kryžiaus pastatų komplekso parapinė mokykla, Katalikų Bažnyčios g. 5, Šilutės m.</t>
  </si>
  <si>
    <t>Šilutės Šv. Kryžiaus parapija</t>
  </si>
  <si>
    <t>Molavėnų, Griaužų piliakalnis, vad. Kauprėmis, Molavėnų k., Nemakščių sen., Raseinių r. sav.</t>
  </si>
  <si>
    <t>Taikomieji tyrimais, tvarkybos (avarijos grėsmės pašalinimo, konservavimo) darbų projekto parengimas</t>
  </si>
  <si>
    <t>Priešgaisrinės apsaugos ir gelbėjimo departamentas prie VRM</t>
  </si>
  <si>
    <t xml:space="preserve">2. NAUJI TVARKYBOS DARBAI </t>
  </si>
  <si>
    <t>30416
Valstybės saugomas</t>
  </si>
  <si>
    <t>27999
Valstybės saugomas</t>
  </si>
  <si>
    <t>37587
Valstybės saugomas</t>
  </si>
  <si>
    <t>10361
Paminklas</t>
  </si>
  <si>
    <t>38876
Valsybės saugomas</t>
  </si>
  <si>
    <t>21710
Valstybės saugomas</t>
  </si>
  <si>
    <t>24996
Paminklas</t>
  </si>
  <si>
    <t>24972
Valstybės saugomas</t>
  </si>
  <si>
    <t>27036
Valstybės saugomas</t>
  </si>
  <si>
    <t>24998
Paminklas</t>
  </si>
  <si>
    <t>1785
Paminklas</t>
  </si>
  <si>
    <t>32702
Valstybės saugomas</t>
  </si>
  <si>
    <t>1201
Valstybės saugomas</t>
  </si>
  <si>
    <t>28087
Paminklas</t>
  </si>
  <si>
    <t>22507
Valstybės saugomas</t>
  </si>
  <si>
    <t>23742
Paminklas</t>
  </si>
  <si>
    <t>24706
Paminklas</t>
  </si>
  <si>
    <t>16039
Valstybės saugomas</t>
  </si>
  <si>
    <t>10917
Valstybės saugomas</t>
  </si>
  <si>
    <t>676
Paminklas</t>
  </si>
  <si>
    <t>25745
Paminklas</t>
  </si>
  <si>
    <t>23206
Valstybės saugomas</t>
  </si>
  <si>
    <t>30365
Valstybės saugomas</t>
  </si>
  <si>
    <t>5582
Paminklas</t>
  </si>
  <si>
    <t>2399
Valstybės saugomas</t>
  </si>
  <si>
    <t>24857
Paminklas</t>
  </si>
  <si>
    <t>Alsėdžių Švč. Mergelės Marijos Nekalto Prasidėjimo bažnyčios statinių komplekso šventoriaus tvora ir vartai, Alsėdžių mstl., Plungės r. sav.</t>
  </si>
  <si>
    <r>
      <t xml:space="preserve">Didžiojo Viešpaties Jėzaus altoriaus tyrimai </t>
    </r>
    <r>
      <rPr>
        <b/>
        <sz val="12"/>
        <rFont val="Times New Roman"/>
        <family val="1"/>
      </rPr>
      <t>ir restauravimo darbai</t>
    </r>
  </si>
  <si>
    <r>
      <t>Bažnyčios stogo (pastogės) ir fasadų tvarkybos (konservavimo, restauravimo, remonto ir avarijos grėsmės pašalinimo – apsaugos techninių priemonių įrengimo)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darbai</t>
    </r>
  </si>
  <si>
    <r>
      <t>Interjero – sienų tapybos restauravimo, konservavimo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darbai</t>
    </r>
  </si>
  <si>
    <t>Avarijos grėsmės pašalinimo darbai ir taikomieji tyrimai</t>
  </si>
  <si>
    <t>Bažnyčios tvarkybos (restauravimo, remonto ) darbai (Laida B)</t>
  </si>
  <si>
    <t>Bažnyčios langų su vitražais konservavimo, restauravimo darbai ir apsaugos techninių priemonių projektavimas bei įrengimas</t>
  </si>
  <si>
    <t>Tyrimai ir tvarkybos (remonto, konservavimo, restauravimo ir avarijos   grėsmės pašalinimo – apsaugos techninių priemonių įrengimo) darbų projekto parengimas</t>
  </si>
  <si>
    <t>Tyrimai, tvarkybos (remonto, restauravimo ir avarijos grėsmės pašalinimo - apsaugos techninių priemonių įrengimo) darbų projekto parengimas</t>
  </si>
  <si>
    <r>
      <t>Tyrimai, tvarkybos (avarijos grėsmės pašalinimo</t>
    </r>
    <r>
      <rPr>
        <sz val="12"/>
        <color rgb="FFFF0000"/>
        <rFont val="Times New Roman"/>
        <family val="1"/>
      </rPr>
      <t xml:space="preserve">, </t>
    </r>
    <r>
      <rPr>
        <sz val="12"/>
        <rFont val="Times New Roman"/>
        <family val="1"/>
        <charset val="186"/>
      </rPr>
      <t>konservavimo ir remonto) darbų projekto parengimas</t>
    </r>
  </si>
  <si>
    <t>Archeologiniai tyrimai, tvarkybos darbai</t>
  </si>
  <si>
    <r>
      <t>Fasadų taikomieji tyrimai ir tvarkybos (konservavimo, restauravimo ir remonto) darbų projekto su frontono tyrimų, konservavimo, restauravimo programomis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  <charset val="186"/>
      </rPr>
      <t>parengimas ir darbai</t>
    </r>
  </si>
  <si>
    <t>Patalpų (Nr. 1.06; 1.14; 1.20; 1.21) lipdybos restauravimo, konservavimo darbai</t>
  </si>
  <si>
    <t>Taikomieji moksliniai tyrimai, tvarkybos (konservavimo, restauravimo, remonto ir avarijos grėsmės pašalinimo - apsaugos techninių priemonių įrengimo) darbų projekto parengimas</t>
  </si>
  <si>
    <r>
      <t>Taikomieji moksliniai tyrimai, tvarkybos (konservavimo, restauravimo, remonto ir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  <charset val="186"/>
      </rPr>
      <t>avarijos grėsmės pašalinimo - apsaugos techninių priemonių įrengimo) darbų projekto parengimas</t>
    </r>
  </si>
  <si>
    <t>18</t>
  </si>
  <si>
    <t>19</t>
  </si>
  <si>
    <t>20</t>
  </si>
  <si>
    <r>
      <t>Bažnyčios taikomieji tyrimai, tvarkybos (remonto, restauravimo, avarijos grėsmės pašalinimo – apsaugos techninių priemonių įrengimo) darbų projekto A laidos parengimas bei</t>
    </r>
    <r>
      <rPr>
        <b/>
        <sz val="12"/>
        <rFont val="Times New Roman"/>
        <family val="1"/>
      </rPr>
      <t xml:space="preserve"> darbai</t>
    </r>
  </si>
  <si>
    <t>Taikomieji tyrimai, tvarkybos (konservavimo, restauravimo, remonto, avarijos grėsmės pašalinimo - apsaugos techninių priemonių įrengimo) darbų projekto parengimas</t>
  </si>
  <si>
    <r>
      <t>Patalpų Nr. 1.02, 1.05,</t>
    </r>
    <r>
      <rPr>
        <b/>
        <sz val="12"/>
        <rFont val="Times New Roman"/>
        <family val="1"/>
        <charset val="186"/>
      </rPr>
      <t xml:space="preserve"> 1.06, 1.14, 1.20, 1.21</t>
    </r>
    <r>
      <rPr>
        <b/>
        <sz val="12"/>
        <rFont val="Times New Roman"/>
        <family val="1"/>
      </rPr>
      <t xml:space="preserve"> tvarkybos (restauravimo, remonto) darbai</t>
    </r>
  </si>
  <si>
    <t>Taikomieji tyrimai, tvarkybos (remonto, restauravimo, konservavimo, avarijos grėsmės pašalinimo - apsaugos techninių priemonių įrengimo) darbų projekto parengimas</t>
  </si>
  <si>
    <t>Pagrindinio (rytų) fasado tvarkybos (restauravimo, remonto, avarijos grėsmės pašalinimo - apsaugos techninių priemonių įrengimo) darbai</t>
  </si>
  <si>
    <t>Taikomieji tyrimai, tvarkybos (remonto, restauravimo, avarijos grėsmės pašalinimo - apsaugos techninių priemonių įrengimo) darbų projekto parengimas</t>
  </si>
  <si>
    <t>Taikomieji tyrimai ir tvarkybos (avarijos grėsmės pašalinimo, konservavimo ir remonto) darbų projekto parengimas</t>
  </si>
  <si>
    <t>Taikomieji tyrimai ir tvarkybos (remonto, konservavimo ir restauravimo) darbų projekto parengimas</t>
  </si>
  <si>
    <t>Tyrimai ir tvarkybos (remonto, konservavimo, restauravimo ir avarijos   grėsmės pašalinimo – apsaugos techninių priemonių įrengimo) darbų projekto A laidos parengimas ir darbai</t>
  </si>
  <si>
    <t>Fasadų tyrimai, tvarkybos (remonto, restauravimo, konservavimo ir avarijos grėsmės pašalinimo - apsaugos techninių priemonių įrengimo) darbų projekto parengimas</t>
  </si>
  <si>
    <t>Rūsių taikomieji tyrimai, tvarkybos (remonto, restauravimo, konservavimo, avarijos grėsmės pašalinimo - apsaugos techninių priemonių įrengimo) darbų projekto parengimas</t>
  </si>
  <si>
    <t>Taikomieji tyrimai, tvarkybos (remonto, avarijos grėsmės pašalinimo - apsaugos techninių priemonių įrengimo) darbų projekto parengimas</t>
  </si>
  <si>
    <t>Pralaidos, užtvankos, senvagės vietų tvarkybos (restauravimo, remonto, avarijos grėsmės pašalinimo - apsaugos techninių priemonių įrengimo) darbai</t>
  </si>
  <si>
    <t xml:space="preserve">
 I. TVARKYBOS DARBAI SAUGOMUOSE KULTŪROS PAVELDO OBJEKTUOSE
</t>
  </si>
  <si>
    <t>II. TVARKYBOS DARBAI ŠVENTOJO SOSTO KULTŪROS PAVELDO OBJEKTŲ SĄRAŠO OBJEKTUOSE</t>
  </si>
  <si>
    <t>Iš viso 1 skyrius (63 objektai)</t>
  </si>
  <si>
    <t>57.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</si>
  <si>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</si>
  <si>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</si>
  <si>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</si>
  <si>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</si>
  <si>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</si>
  <si>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</si>
  <si>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</si>
  <si>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</si>
  <si>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</si>
  <si>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</si>
  <si>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</si>
  <si>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</si>
  <si>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</si>
  <si>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</si>
  <si>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</si>
  <si>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</si>
  <si>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</si>
  <si>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</si>
  <si>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</si>
  <si>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</si>
  <si>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</si>
  <si>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</si>
  <si>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</si>
  <si>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</si>
  <si>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</si>
  <si>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</si>
  <si>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</si>
  <si>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</si>
  <si>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</si>
  <si>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</si>
  <si>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</si>
  <si>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</si>
  <si>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</si>
  <si>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</si>
  <si>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</si>
  <si>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</si>
  <si>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</si>
  <si>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</si>
  <si>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</si>
  <si>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</si>
  <si>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</si>
  <si>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</si>
  <si>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</si>
  <si>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</si>
  <si>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</si>
  <si>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</si>
  <si>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</si>
  <si>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</si>
  <si>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</si>
  <si>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</si>
  <si>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</si>
  <si>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</si>
  <si>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</si>
  <si>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</si>
  <si>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Iš viso 2 skyrius (30 naujų objektų)</t>
  </si>
  <si>
    <t>Iš viso Telšių vyskupija (10 tęstinių objektų)</t>
  </si>
  <si>
    <t>Iš viso Kauno arkivyskupija (7 tęstiniai objektai)</t>
  </si>
  <si>
    <t>Iš viso Kaišiadorių vyskupija (1 tęstinis ir 2 nauji objektai)</t>
  </si>
  <si>
    <t>Iš viso Šiaulių vyskupija (3 tęstiniai objektai)</t>
  </si>
  <si>
    <t>Iš viso Vilkaviškio vyskupija (3 tęstiniai ir 1 naujas objektas)</t>
  </si>
  <si>
    <t>Iš viso Panevėžio vyskupija (3 tęstiniai ir 1 naujas objektas)</t>
  </si>
  <si>
    <t>Iš viso Vilniaus arkivyskupija (5 tęstiniai objektai)</t>
  </si>
  <si>
    <t>Iš viso 8 skyrius (du tęstiniai objektai)</t>
  </si>
  <si>
    <t>Iš viso 9 skyrius (19 tęstinių objektų)</t>
  </si>
  <si>
    <t xml:space="preserve">Iš viso III dalis (6 tęstiniai ir 4 nauji objektai)							</t>
  </si>
  <si>
    <t>PASTABA. Nauji objektai, darbai ir lėšos įrašyti paryškinti šriftu.</t>
  </si>
  <si>
    <t>Iš viso 1-2 skyriai (93 objektai)</t>
  </si>
  <si>
    <t xml:space="preserve">PATVIRTINTA 
Lietuvos Respublikos kultūros ministro
2024 m. kovo 4 d. įsakymu Nr. ĮV-206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</si>
</sst>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9" fillId="0" borderId="0"/>
    <xf numFmtId="0" fontId="1" fillId="0" borderId="0"/>
  </cellStyleXfs>
  <cellXfs count="194">
    <xf numFmtId="0" fontId="0" fillId="0" borderId="0" xfId="0"/>
    <xf numFmtId="0" fontId="4" fillId="0" borderId="0" xfId="0" applyFont="1" applyAlignment="1">
      <alignment vertical="center" wrapText="1"/>
    </xf>
    <xf numFmtId="0" fontId="10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 applyProtection="1">
      <alignment horizontal="center" vertical="center"/>
      <protection locked="0"/>
    </xf>
    <xf numFmtId="4" fontId="12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6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" fontId="12" fillId="0" borderId="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vertical="center" wrapText="1"/>
    </xf>
    <xf numFmtId="4" fontId="12" fillId="0" borderId="4" xfId="0" applyNumberFormat="1" applyFont="1" applyBorder="1" applyAlignment="1" applyProtection="1">
      <alignment horizontal="center" vertical="center"/>
      <protection locked="0"/>
    </xf>
    <xf numFmtId="4" fontId="11" fillId="0" borderId="4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 applyProtection="1">
      <alignment horizontal="center" vertical="center"/>
      <protection locked="0"/>
    </xf>
    <xf numFmtId="4" fontId="17" fillId="0" borderId="1" xfId="0" applyNumberFormat="1" applyFont="1" applyBorder="1" applyAlignment="1" applyProtection="1">
      <alignment horizontal="center" vertical="center"/>
      <protection locked="0"/>
    </xf>
    <xf numFmtId="4" fontId="18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/>
    <xf numFmtId="0" fontId="20" fillId="2" borderId="1" xfId="4" applyFont="1" applyFill="1" applyBorder="1" applyAlignment="1">
      <alignment horizontal="left" vertical="center" wrapText="1"/>
    </xf>
    <xf numFmtId="2" fontId="21" fillId="0" borderId="1" xfId="4" applyNumberFormat="1" applyFont="1" applyBorder="1" applyAlignment="1">
      <alignment horizontal="center" vertical="center" wrapText="1"/>
    </xf>
    <xf numFmtId="2" fontId="20" fillId="0" borderId="1" xfId="4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>
      <alignment horizontal="center" vertical="center"/>
    </xf>
    <xf numFmtId="2" fontId="13" fillId="0" borderId="1" xfId="4" applyNumberFormat="1" applyFont="1" applyBorder="1" applyAlignment="1">
      <alignment horizontal="center" vertical="center" wrapText="1"/>
    </xf>
    <xf numFmtId="2" fontId="19" fillId="0" borderId="1" xfId="4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left" vertical="center" wrapText="1"/>
    </xf>
    <xf numFmtId="164" fontId="13" fillId="0" borderId="1" xfId="4" applyNumberFormat="1" applyFont="1" applyBorder="1" applyAlignment="1">
      <alignment horizontal="center" vertical="center" wrapText="1"/>
    </xf>
    <xf numFmtId="4" fontId="13" fillId="0" borderId="1" xfId="4" applyNumberFormat="1" applyFont="1" applyBorder="1" applyAlignment="1">
      <alignment horizontal="center" vertical="center" wrapText="1"/>
    </xf>
    <xf numFmtId="4" fontId="19" fillId="0" borderId="1" xfId="4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3" fillId="0" borderId="13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0" fontId="11" fillId="0" borderId="6" xfId="0" applyFont="1" applyBorder="1"/>
    <xf numFmtId="0" fontId="11" fillId="0" borderId="8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7" xfId="0" applyFont="1" applyBorder="1"/>
    <xf numFmtId="0" fontId="11" fillId="0" borderId="10" xfId="0" applyFont="1" applyBorder="1"/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9" fillId="0" borderId="1" xfId="4" applyFont="1" applyBorder="1" applyAlignment="1">
      <alignment horizontal="center" vertical="center" wrapText="1"/>
    </xf>
    <xf numFmtId="49" fontId="12" fillId="2" borderId="1" xfId="4" applyNumberFormat="1" applyFont="1" applyFill="1" applyBorder="1" applyAlignment="1">
      <alignment horizontal="left" vertical="center" wrapText="1"/>
    </xf>
    <xf numFmtId="49" fontId="19" fillId="2" borderId="1" xfId="4" applyNumberFormat="1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25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4" fontId="25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0" fontId="25" fillId="0" borderId="1" xfId="0" applyFont="1" applyBorder="1" applyAlignment="1">
      <alignment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horizontal="center" vertical="center"/>
    </xf>
    <xf numFmtId="4" fontId="16" fillId="2" borderId="13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49" fontId="11" fillId="2" borderId="16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49" fontId="2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/>
    <xf numFmtId="49" fontId="12" fillId="0" borderId="0" xfId="0" applyNumberFormat="1" applyFont="1" applyAlignment="1">
      <alignment horizontal="left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right" vertical="center" wrapText="1"/>
    </xf>
    <xf numFmtId="49" fontId="12" fillId="0" borderId="13" xfId="0" applyNumberFormat="1" applyFont="1" applyBorder="1" applyAlignment="1">
      <alignment horizontal="right" vertical="center" wrapText="1"/>
    </xf>
    <xf numFmtId="49" fontId="12" fillId="0" borderId="9" xfId="0" applyNumberFormat="1" applyFont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49" fontId="12" fillId="0" borderId="12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</cellXfs>
  <cellStyles count="5">
    <cellStyle name="Įprastas 2" xfId="1" xr:uid="{00000000-0005-0000-0000-000000000000}"/>
    <cellStyle name="Įprastas 2 2" xfId="3" xr:uid="{B4911C5E-77B5-4838-8FD5-43FFFBCE2DC5}"/>
    <cellStyle name="Įprastas 3" xfId="2" xr:uid="{421569E0-D0A6-4C95-9809-895F57E13BEA}"/>
    <cellStyle name="Įprastas 4" xfId="4" xr:uid="{6D98B3B9-CED4-4B9C-AC1E-02962600F890}"/>
    <cellStyle name="Normal" xfId="0" builtinId="0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BBF1-AA5A-47B2-8ADD-E2407C0D29D3}">
  <sheetPr>
    <pageSetUpPr autoPageBreaks="0"/>
  </sheetPr>
  <dimension ref="A1:AU238"/>
  <sheetViews>
    <sheetView tabSelected="1" topLeftCell="K1" zoomScale="71" zoomScaleNormal="71" workbookViewId="0">
      <pane ySplit="6" topLeftCell="A12" activePane="bottomLeft" state="frozen"/>
      <selection pane="bottomLeft" activeCell="W2" sqref="W2:Y2"/>
    </sheetView>
  </sheetViews>
  <sheetFormatPr defaultColWidth="9.140625" defaultRowHeight="15" x14ac:dyDescent="0.25"/>
  <cols>
    <col min="1" max="1" width="6.7109375" style="7" customWidth="1"/>
    <col min="2" max="2" width="9.140625" style="8" customWidth="1"/>
    <col min="3" max="3" width="44.85546875" style="2" customWidth="1"/>
    <col min="4" max="4" width="13.85546875" style="7" customWidth="1"/>
    <col min="5" max="5" width="17.85546875" style="2" customWidth="1"/>
    <col min="6" max="6" width="32.28515625" style="10" customWidth="1"/>
    <col min="7" max="7" width="10.42578125" style="9" customWidth="1"/>
    <col min="8" max="8" width="11.5703125" style="9" customWidth="1"/>
    <col min="9" max="9" width="12.7109375" style="9" customWidth="1"/>
    <col min="10" max="10" width="47.85546875" style="2" customWidth="1"/>
    <col min="11" max="11" width="13.42578125" style="11" customWidth="1"/>
    <col min="12" max="12" width="13.140625" style="2" customWidth="1"/>
    <col min="13" max="13" width="13.42578125" style="6" customWidth="1"/>
    <col min="14" max="14" width="11.5703125" style="2" customWidth="1"/>
    <col min="15" max="15" width="12.5703125" style="2" customWidth="1"/>
    <col min="16" max="16" width="10" style="2" customWidth="1"/>
    <col min="17" max="17" width="13.140625" style="6" customWidth="1"/>
    <col min="18" max="19" width="12.140625" style="2" customWidth="1"/>
    <col min="20" max="20" width="9.85546875" style="11" customWidth="1"/>
    <col min="21" max="21" width="12.85546875" style="12" customWidth="1"/>
    <col min="22" max="22" width="12.28515625" style="2" customWidth="1"/>
    <col min="23" max="23" width="13.140625" style="2" customWidth="1"/>
    <col min="24" max="24" width="11.42578125" style="9" customWidth="1"/>
    <col min="25" max="25" width="13" style="9" customWidth="1"/>
    <col min="26" max="29" width="9.140625" style="2"/>
    <col min="30" max="30" width="10.28515625" style="2" bestFit="1" customWidth="1"/>
    <col min="31" max="32" width="9.28515625" style="2" bestFit="1" customWidth="1"/>
    <col min="33" max="33" width="10.28515625" style="2" bestFit="1" customWidth="1"/>
    <col min="34" max="16384" width="9.140625" style="2"/>
  </cols>
  <sheetData>
    <row r="1" spans="1:29" ht="15.75" x14ac:dyDescent="0.25">
      <c r="A1" s="16"/>
      <c r="B1" s="17"/>
      <c r="C1" s="17"/>
      <c r="D1" s="17"/>
      <c r="E1" s="17"/>
      <c r="F1" s="94"/>
      <c r="G1" s="17"/>
      <c r="H1" s="17"/>
      <c r="I1" s="17"/>
      <c r="J1" s="17"/>
      <c r="K1" s="18"/>
      <c r="L1" s="17"/>
      <c r="M1" s="19"/>
      <c r="N1" s="17"/>
      <c r="O1" s="17"/>
      <c r="P1" s="17"/>
      <c r="Q1" s="134"/>
      <c r="R1" s="134"/>
      <c r="S1" s="134"/>
      <c r="T1" s="134"/>
      <c r="U1" s="134"/>
      <c r="V1" s="134"/>
      <c r="W1" s="134"/>
      <c r="X1" s="139"/>
      <c r="Y1" s="139"/>
      <c r="Z1" s="20"/>
      <c r="AA1" s="20"/>
    </row>
    <row r="2" spans="1:29" ht="75.75" customHeight="1" x14ac:dyDescent="0.25">
      <c r="A2" s="16"/>
      <c r="B2" s="17"/>
      <c r="C2" s="17"/>
      <c r="D2" s="17"/>
      <c r="E2" s="17"/>
      <c r="F2" s="94"/>
      <c r="G2" s="17"/>
      <c r="H2" s="17"/>
      <c r="I2" s="17"/>
      <c r="J2" s="17"/>
      <c r="K2" s="18"/>
      <c r="L2" s="17"/>
      <c r="M2" s="19"/>
      <c r="N2" s="17"/>
      <c r="O2" s="17"/>
      <c r="P2" s="17"/>
      <c r="Q2" s="134"/>
      <c r="R2" s="134"/>
      <c r="S2" s="134"/>
      <c r="T2" s="134"/>
      <c r="U2" s="134"/>
      <c r="V2" s="134"/>
      <c r="W2" s="140" t="s">
        <v>723</v>
      </c>
      <c r="X2" s="140"/>
      <c r="Y2" s="140"/>
      <c r="Z2" s="20"/>
      <c r="AA2" s="20"/>
    </row>
    <row r="3" spans="1:29" ht="22.5" customHeight="1" x14ac:dyDescent="0.25">
      <c r="A3" s="16"/>
      <c r="B3" s="138" t="s">
        <v>466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20"/>
      <c r="AA3" s="20"/>
    </row>
    <row r="4" spans="1:29" s="3" customFormat="1" ht="15.75" x14ac:dyDescent="0.25">
      <c r="A4" s="143" t="s">
        <v>0</v>
      </c>
      <c r="B4" s="143" t="s">
        <v>1</v>
      </c>
      <c r="C4" s="143" t="s">
        <v>2</v>
      </c>
      <c r="D4" s="143" t="s">
        <v>3</v>
      </c>
      <c r="E4" s="143" t="s">
        <v>4</v>
      </c>
      <c r="F4" s="143" t="s">
        <v>468</v>
      </c>
      <c r="G4" s="143" t="s">
        <v>470</v>
      </c>
      <c r="H4" s="143"/>
      <c r="I4" s="144" t="s">
        <v>471</v>
      </c>
      <c r="J4" s="143" t="s">
        <v>5</v>
      </c>
      <c r="K4" s="144" t="s">
        <v>467</v>
      </c>
      <c r="L4" s="146" t="s">
        <v>462</v>
      </c>
      <c r="M4" s="146"/>
      <c r="N4" s="146"/>
      <c r="O4" s="146"/>
      <c r="P4" s="146" t="s">
        <v>463</v>
      </c>
      <c r="Q4" s="146"/>
      <c r="R4" s="146"/>
      <c r="S4" s="146"/>
      <c r="T4" s="146" t="s">
        <v>469</v>
      </c>
      <c r="U4" s="146"/>
      <c r="V4" s="146"/>
      <c r="W4" s="146"/>
      <c r="X4" s="143" t="s">
        <v>6</v>
      </c>
      <c r="Y4" s="143" t="s">
        <v>7</v>
      </c>
      <c r="Z4" s="153"/>
      <c r="AA4" s="16"/>
      <c r="AB4" s="96"/>
      <c r="AC4" s="96"/>
    </row>
    <row r="5" spans="1:29" s="3" customFormat="1" ht="63" x14ac:dyDescent="0.25">
      <c r="A5" s="143"/>
      <c r="B5" s="143"/>
      <c r="C5" s="143"/>
      <c r="D5" s="143"/>
      <c r="E5" s="143"/>
      <c r="F5" s="143"/>
      <c r="G5" s="21" t="s">
        <v>8</v>
      </c>
      <c r="H5" s="21" t="s">
        <v>9</v>
      </c>
      <c r="I5" s="145"/>
      <c r="J5" s="143"/>
      <c r="K5" s="145"/>
      <c r="L5" s="21" t="s">
        <v>10</v>
      </c>
      <c r="M5" s="21" t="s">
        <v>13</v>
      </c>
      <c r="N5" s="21" t="s">
        <v>11</v>
      </c>
      <c r="O5" s="21" t="s">
        <v>12</v>
      </c>
      <c r="P5" s="21" t="s">
        <v>10</v>
      </c>
      <c r="Q5" s="21" t="s">
        <v>8</v>
      </c>
      <c r="R5" s="21" t="s">
        <v>11</v>
      </c>
      <c r="S5" s="21" t="s">
        <v>14</v>
      </c>
      <c r="T5" s="21" t="s">
        <v>10</v>
      </c>
      <c r="U5" s="21" t="s">
        <v>8</v>
      </c>
      <c r="V5" s="21" t="s">
        <v>11</v>
      </c>
      <c r="W5" s="21" t="s">
        <v>12</v>
      </c>
      <c r="X5" s="143"/>
      <c r="Y5" s="143"/>
      <c r="Z5" s="154"/>
      <c r="AA5" s="16"/>
      <c r="AB5" s="96"/>
      <c r="AC5" s="96"/>
    </row>
    <row r="6" spans="1:29" ht="15.75" x14ac:dyDescent="0.25">
      <c r="A6" s="22">
        <v>1</v>
      </c>
      <c r="B6" s="23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  <c r="I6" s="24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4">
        <v>15</v>
      </c>
      <c r="P6" s="24">
        <v>16</v>
      </c>
      <c r="Q6" s="24">
        <v>17</v>
      </c>
      <c r="R6" s="24">
        <v>18</v>
      </c>
      <c r="S6" s="24">
        <v>19</v>
      </c>
      <c r="T6" s="24">
        <v>20</v>
      </c>
      <c r="U6" s="24">
        <v>21</v>
      </c>
      <c r="V6" s="24">
        <v>22</v>
      </c>
      <c r="W6" s="24">
        <v>23</v>
      </c>
      <c r="X6" s="24">
        <v>24</v>
      </c>
      <c r="Y6" s="24">
        <v>25</v>
      </c>
      <c r="Z6" s="20"/>
      <c r="AA6" s="20"/>
    </row>
    <row r="7" spans="1:29" s="4" customFormat="1" ht="20.45" customHeight="1" x14ac:dyDescent="0.25">
      <c r="A7" s="146" t="s">
        <v>652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20"/>
      <c r="AA7" s="20"/>
    </row>
    <row r="8" spans="1:29" s="3" customFormat="1" ht="15" customHeight="1" x14ac:dyDescent="0.25">
      <c r="A8" s="25">
        <v>1</v>
      </c>
      <c r="B8" s="141" t="s">
        <v>421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20"/>
      <c r="AA8" s="97"/>
    </row>
    <row r="9" spans="1:29" s="5" customFormat="1" ht="47.25" x14ac:dyDescent="0.25">
      <c r="A9" s="25">
        <v>2</v>
      </c>
      <c r="B9" s="26" t="s">
        <v>15</v>
      </c>
      <c r="C9" s="27" t="s">
        <v>20</v>
      </c>
      <c r="D9" s="21" t="s">
        <v>21</v>
      </c>
      <c r="E9" s="27" t="s">
        <v>22</v>
      </c>
      <c r="F9" s="27" t="s">
        <v>23</v>
      </c>
      <c r="G9" s="28">
        <v>1209.45</v>
      </c>
      <c r="H9" s="28">
        <v>327.96</v>
      </c>
      <c r="I9" s="28">
        <f>G9+M9+Q9+U9</f>
        <v>1449.45</v>
      </c>
      <c r="J9" s="27" t="s">
        <v>23</v>
      </c>
      <c r="K9" s="28">
        <f t="shared" ref="K9:K72" si="0">SUM(L9,P9,T9)</f>
        <v>312</v>
      </c>
      <c r="L9" s="28">
        <f t="shared" ref="L9:L24" si="1">SUM(M9,N9,O9)</f>
        <v>144</v>
      </c>
      <c r="M9" s="29">
        <v>120</v>
      </c>
      <c r="N9" s="28">
        <v>12</v>
      </c>
      <c r="O9" s="28">
        <v>12</v>
      </c>
      <c r="P9" s="28">
        <f>SUM(Q9,R9,S9)</f>
        <v>144</v>
      </c>
      <c r="Q9" s="30">
        <v>120</v>
      </c>
      <c r="R9" s="28">
        <v>12</v>
      </c>
      <c r="S9" s="28">
        <v>12</v>
      </c>
      <c r="T9" s="28">
        <f>SUM(U9,V9,W9)</f>
        <v>24</v>
      </c>
      <c r="U9" s="29"/>
      <c r="V9" s="28">
        <v>12</v>
      </c>
      <c r="W9" s="28">
        <v>12</v>
      </c>
      <c r="X9" s="31">
        <v>2015</v>
      </c>
      <c r="Y9" s="25">
        <v>2025</v>
      </c>
      <c r="Z9" s="20"/>
      <c r="AA9" s="20"/>
    </row>
    <row r="10" spans="1:29" s="5" customFormat="1" ht="63" x14ac:dyDescent="0.25">
      <c r="A10" s="25">
        <v>3</v>
      </c>
      <c r="B10" s="26" t="s">
        <v>16</v>
      </c>
      <c r="C10" s="27" t="s">
        <v>25</v>
      </c>
      <c r="D10" s="21" t="s">
        <v>26</v>
      </c>
      <c r="E10" s="27" t="s">
        <v>27</v>
      </c>
      <c r="F10" s="27" t="s">
        <v>23</v>
      </c>
      <c r="G10" s="28">
        <v>789.42</v>
      </c>
      <c r="H10" s="28"/>
      <c r="I10" s="28">
        <f t="shared" ref="I10:I71" si="2">G10+M10+Q10+U10</f>
        <v>851.27</v>
      </c>
      <c r="J10" s="27" t="s">
        <v>23</v>
      </c>
      <c r="K10" s="28">
        <f t="shared" si="0"/>
        <v>61.85</v>
      </c>
      <c r="L10" s="28">
        <f t="shared" si="1"/>
        <v>61.85</v>
      </c>
      <c r="M10" s="29">
        <v>61.85</v>
      </c>
      <c r="N10" s="28"/>
      <c r="O10" s="28"/>
      <c r="P10" s="28"/>
      <c r="Q10" s="30"/>
      <c r="R10" s="28"/>
      <c r="S10" s="28"/>
      <c r="T10" s="28"/>
      <c r="U10" s="29"/>
      <c r="V10" s="28"/>
      <c r="W10" s="28"/>
      <c r="X10" s="31">
        <v>2018</v>
      </c>
      <c r="Y10" s="25">
        <v>2024</v>
      </c>
      <c r="Z10" s="20"/>
      <c r="AA10" s="20"/>
    </row>
    <row r="11" spans="1:29" s="5" customFormat="1" ht="63" x14ac:dyDescent="0.25">
      <c r="A11" s="25">
        <v>4</v>
      </c>
      <c r="B11" s="26" t="s">
        <v>18</v>
      </c>
      <c r="C11" s="27" t="s">
        <v>29</v>
      </c>
      <c r="D11" s="21" t="s">
        <v>30</v>
      </c>
      <c r="E11" s="27" t="s">
        <v>31</v>
      </c>
      <c r="F11" s="27" t="s">
        <v>32</v>
      </c>
      <c r="G11" s="32">
        <v>324.91000000000003</v>
      </c>
      <c r="H11" s="32"/>
      <c r="I11" s="28">
        <f t="shared" si="2"/>
        <v>409.91</v>
      </c>
      <c r="J11" s="27" t="s">
        <v>32</v>
      </c>
      <c r="K11" s="28">
        <f t="shared" si="0"/>
        <v>85</v>
      </c>
      <c r="L11" s="28">
        <f t="shared" si="1"/>
        <v>85</v>
      </c>
      <c r="M11" s="29">
        <v>85</v>
      </c>
      <c r="N11" s="28"/>
      <c r="O11" s="28"/>
      <c r="P11" s="28"/>
      <c r="Q11" s="30"/>
      <c r="R11" s="28"/>
      <c r="S11" s="28"/>
      <c r="T11" s="28"/>
      <c r="U11" s="29"/>
      <c r="V11" s="28"/>
      <c r="W11" s="28"/>
      <c r="X11" s="25">
        <v>2020</v>
      </c>
      <c r="Y11" s="21">
        <v>2024</v>
      </c>
      <c r="Z11" s="20"/>
      <c r="AA11" s="20"/>
    </row>
    <row r="12" spans="1:29" s="5" customFormat="1" ht="63" x14ac:dyDescent="0.25">
      <c r="A12" s="25">
        <v>5</v>
      </c>
      <c r="B12" s="26" t="s">
        <v>19</v>
      </c>
      <c r="C12" s="27" t="s">
        <v>40</v>
      </c>
      <c r="D12" s="21" t="s">
        <v>41</v>
      </c>
      <c r="E12" s="27" t="s">
        <v>42</v>
      </c>
      <c r="F12" s="27" t="s">
        <v>43</v>
      </c>
      <c r="G12" s="32">
        <v>302.27</v>
      </c>
      <c r="H12" s="32">
        <v>50</v>
      </c>
      <c r="I12" s="28">
        <f t="shared" si="2"/>
        <v>435.27</v>
      </c>
      <c r="J12" s="27" t="s">
        <v>44</v>
      </c>
      <c r="K12" s="28">
        <f t="shared" si="0"/>
        <v>133</v>
      </c>
      <c r="L12" s="28">
        <f t="shared" si="1"/>
        <v>133</v>
      </c>
      <c r="M12" s="29">
        <v>133</v>
      </c>
      <c r="N12" s="28"/>
      <c r="O12" s="28"/>
      <c r="P12" s="28"/>
      <c r="Q12" s="30"/>
      <c r="R12" s="28"/>
      <c r="S12" s="28"/>
      <c r="T12" s="28"/>
      <c r="U12" s="29"/>
      <c r="V12" s="28"/>
      <c r="W12" s="28"/>
      <c r="X12" s="25">
        <v>2020</v>
      </c>
      <c r="Y12" s="21">
        <v>2024</v>
      </c>
      <c r="Z12" s="20"/>
      <c r="AA12" s="20"/>
    </row>
    <row r="13" spans="1:29" s="5" customFormat="1" ht="94.5" x14ac:dyDescent="0.25">
      <c r="A13" s="25">
        <v>6</v>
      </c>
      <c r="B13" s="26" t="s">
        <v>24</v>
      </c>
      <c r="C13" s="27" t="s">
        <v>45</v>
      </c>
      <c r="D13" s="21" t="s">
        <v>46</v>
      </c>
      <c r="E13" s="27" t="s">
        <v>42</v>
      </c>
      <c r="F13" s="27" t="s">
        <v>628</v>
      </c>
      <c r="G13" s="32">
        <v>412.67</v>
      </c>
      <c r="H13" s="32">
        <v>50</v>
      </c>
      <c r="I13" s="28">
        <f t="shared" si="2"/>
        <v>538.97</v>
      </c>
      <c r="J13" s="27" t="s">
        <v>647</v>
      </c>
      <c r="K13" s="28">
        <f t="shared" si="0"/>
        <v>126.3</v>
      </c>
      <c r="L13" s="28">
        <f t="shared" si="1"/>
        <v>30</v>
      </c>
      <c r="M13" s="29">
        <v>30</v>
      </c>
      <c r="N13" s="28"/>
      <c r="O13" s="28"/>
      <c r="P13" s="28">
        <f>SUM(Q13,R13,S13)</f>
        <v>96.3</v>
      </c>
      <c r="Q13" s="30">
        <v>96.3</v>
      </c>
      <c r="R13" s="28"/>
      <c r="S13" s="28"/>
      <c r="T13" s="28"/>
      <c r="U13" s="29"/>
      <c r="V13" s="28"/>
      <c r="W13" s="28"/>
      <c r="X13" s="25">
        <v>2020</v>
      </c>
      <c r="Y13" s="21">
        <v>2025</v>
      </c>
      <c r="Z13" s="20"/>
      <c r="AA13" s="20"/>
    </row>
    <row r="14" spans="1:29" s="1" customFormat="1" ht="47.25" x14ac:dyDescent="0.25">
      <c r="A14" s="25">
        <v>7</v>
      </c>
      <c r="B14" s="26" t="s">
        <v>28</v>
      </c>
      <c r="C14" s="27" t="s">
        <v>47</v>
      </c>
      <c r="D14" s="21" t="s">
        <v>48</v>
      </c>
      <c r="E14" s="27" t="s">
        <v>49</v>
      </c>
      <c r="F14" s="27" t="s">
        <v>50</v>
      </c>
      <c r="G14" s="32">
        <v>120.5</v>
      </c>
      <c r="H14" s="32">
        <v>32.75</v>
      </c>
      <c r="I14" s="28">
        <f t="shared" si="2"/>
        <v>136.55000000000001</v>
      </c>
      <c r="J14" s="27" t="s">
        <v>50</v>
      </c>
      <c r="K14" s="28">
        <f t="shared" si="0"/>
        <v>17.440000000000001</v>
      </c>
      <c r="L14" s="32">
        <f t="shared" si="1"/>
        <v>17.440000000000001</v>
      </c>
      <c r="M14" s="29">
        <v>16.05</v>
      </c>
      <c r="N14" s="32">
        <v>1.39</v>
      </c>
      <c r="O14" s="32"/>
      <c r="P14" s="32"/>
      <c r="Q14" s="33"/>
      <c r="R14" s="32"/>
      <c r="S14" s="32"/>
      <c r="T14" s="32"/>
      <c r="U14" s="29"/>
      <c r="V14" s="32"/>
      <c r="W14" s="32"/>
      <c r="X14" s="25">
        <v>2021</v>
      </c>
      <c r="Y14" s="25">
        <v>2024</v>
      </c>
      <c r="Z14" s="20"/>
      <c r="AA14" s="19"/>
    </row>
    <row r="15" spans="1:29" s="1" customFormat="1" ht="47.25" x14ac:dyDescent="0.25">
      <c r="A15" s="25">
        <v>8</v>
      </c>
      <c r="B15" s="26" t="s">
        <v>517</v>
      </c>
      <c r="C15" s="27" t="s">
        <v>51</v>
      </c>
      <c r="D15" s="21" t="s">
        <v>52</v>
      </c>
      <c r="E15" s="27" t="s">
        <v>53</v>
      </c>
      <c r="F15" s="27" t="s">
        <v>54</v>
      </c>
      <c r="G15" s="32">
        <v>365.13</v>
      </c>
      <c r="H15" s="32">
        <v>162.67000000000002</v>
      </c>
      <c r="I15" s="28">
        <f t="shared" si="2"/>
        <v>379.36</v>
      </c>
      <c r="J15" s="27" t="s">
        <v>54</v>
      </c>
      <c r="K15" s="28">
        <f t="shared" si="0"/>
        <v>14.23</v>
      </c>
      <c r="L15" s="32">
        <f t="shared" si="1"/>
        <v>14.23</v>
      </c>
      <c r="M15" s="29">
        <v>14.23</v>
      </c>
      <c r="N15" s="32"/>
      <c r="O15" s="32"/>
      <c r="P15" s="32"/>
      <c r="Q15" s="33"/>
      <c r="R15" s="32"/>
      <c r="S15" s="32"/>
      <c r="T15" s="32"/>
      <c r="U15" s="29"/>
      <c r="V15" s="28"/>
      <c r="W15" s="32"/>
      <c r="X15" s="25">
        <v>2021</v>
      </c>
      <c r="Y15" s="25">
        <v>2024</v>
      </c>
      <c r="Z15" s="20"/>
      <c r="AA15" s="19"/>
    </row>
    <row r="16" spans="1:29" s="1" customFormat="1" ht="47.25" x14ac:dyDescent="0.25">
      <c r="A16" s="25">
        <v>9</v>
      </c>
      <c r="B16" s="26" t="s">
        <v>33</v>
      </c>
      <c r="C16" s="27" t="s">
        <v>473</v>
      </c>
      <c r="D16" s="21" t="s">
        <v>474</v>
      </c>
      <c r="E16" s="27" t="s">
        <v>475</v>
      </c>
      <c r="F16" s="27" t="s">
        <v>476</v>
      </c>
      <c r="G16" s="32">
        <v>447.76</v>
      </c>
      <c r="H16" s="32">
        <v>85.16</v>
      </c>
      <c r="I16" s="32">
        <v>85.16</v>
      </c>
      <c r="J16" s="27" t="s">
        <v>476</v>
      </c>
      <c r="K16" s="28">
        <f t="shared" si="0"/>
        <v>17.29</v>
      </c>
      <c r="L16" s="32">
        <f t="shared" si="1"/>
        <v>17.29</v>
      </c>
      <c r="M16" s="29"/>
      <c r="N16" s="32">
        <v>17.29</v>
      </c>
      <c r="O16" s="32"/>
      <c r="P16" s="32"/>
      <c r="Q16" s="33"/>
      <c r="R16" s="32"/>
      <c r="S16" s="32"/>
      <c r="T16" s="32"/>
      <c r="U16" s="29"/>
      <c r="V16" s="28"/>
      <c r="W16" s="32"/>
      <c r="X16" s="25">
        <v>2021</v>
      </c>
      <c r="Y16" s="25">
        <v>2024</v>
      </c>
      <c r="Z16" s="20"/>
      <c r="AA16" s="19"/>
    </row>
    <row r="17" spans="1:47" s="1" customFormat="1" ht="47.25" x14ac:dyDescent="0.25">
      <c r="A17" s="25">
        <v>10</v>
      </c>
      <c r="B17" s="26" t="s">
        <v>36</v>
      </c>
      <c r="C17" s="27" t="s">
        <v>477</v>
      </c>
      <c r="D17" s="21" t="s">
        <v>478</v>
      </c>
      <c r="E17" s="27" t="s">
        <v>479</v>
      </c>
      <c r="F17" s="27" t="s">
        <v>480</v>
      </c>
      <c r="G17" s="32">
        <v>182.15</v>
      </c>
      <c r="H17" s="32">
        <v>39.54</v>
      </c>
      <c r="I17" s="32">
        <f t="shared" si="2"/>
        <v>197.85</v>
      </c>
      <c r="J17" s="27" t="s">
        <v>480</v>
      </c>
      <c r="K17" s="28">
        <f t="shared" si="0"/>
        <v>82.69</v>
      </c>
      <c r="L17" s="32">
        <f t="shared" si="1"/>
        <v>82.69</v>
      </c>
      <c r="M17" s="29">
        <v>15.7</v>
      </c>
      <c r="N17" s="32">
        <v>66.989999999999995</v>
      </c>
      <c r="O17" s="32"/>
      <c r="P17" s="32"/>
      <c r="Q17" s="33"/>
      <c r="R17" s="32"/>
      <c r="S17" s="32"/>
      <c r="T17" s="32"/>
      <c r="U17" s="29"/>
      <c r="V17" s="28"/>
      <c r="W17" s="32"/>
      <c r="X17" s="25">
        <v>2020</v>
      </c>
      <c r="Y17" s="25">
        <v>2024</v>
      </c>
      <c r="Z17" s="20"/>
      <c r="AA17" s="19"/>
    </row>
    <row r="18" spans="1:47" s="1" customFormat="1" ht="63" x14ac:dyDescent="0.25">
      <c r="A18" s="25">
        <v>11</v>
      </c>
      <c r="B18" s="26" t="s">
        <v>37</v>
      </c>
      <c r="C18" s="34" t="s">
        <v>61</v>
      </c>
      <c r="D18" s="21" t="s">
        <v>58</v>
      </c>
      <c r="E18" s="34" t="s">
        <v>59</v>
      </c>
      <c r="F18" s="27" t="s">
        <v>62</v>
      </c>
      <c r="G18" s="32">
        <v>100</v>
      </c>
      <c r="H18" s="32">
        <v>21.8</v>
      </c>
      <c r="I18" s="28">
        <f t="shared" si="2"/>
        <v>229</v>
      </c>
      <c r="J18" s="27" t="s">
        <v>62</v>
      </c>
      <c r="K18" s="28">
        <f t="shared" si="0"/>
        <v>341.33000000000004</v>
      </c>
      <c r="L18" s="32">
        <f t="shared" si="1"/>
        <v>341.33000000000004</v>
      </c>
      <c r="M18" s="29">
        <v>129</v>
      </c>
      <c r="N18" s="32">
        <v>212.33</v>
      </c>
      <c r="O18" s="32"/>
      <c r="P18" s="32"/>
      <c r="Q18" s="33"/>
      <c r="R18" s="32"/>
      <c r="S18" s="32"/>
      <c r="T18" s="32"/>
      <c r="U18" s="29"/>
      <c r="V18" s="32"/>
      <c r="W18" s="32"/>
      <c r="X18" s="25">
        <v>2023</v>
      </c>
      <c r="Y18" s="25">
        <v>2024</v>
      </c>
      <c r="Z18" s="20"/>
      <c r="AA18" s="19"/>
    </row>
    <row r="19" spans="1:47" s="1" customFormat="1" ht="47.25" x14ac:dyDescent="0.25">
      <c r="A19" s="25">
        <v>12</v>
      </c>
      <c r="B19" s="26" t="s">
        <v>38</v>
      </c>
      <c r="C19" s="27" t="s">
        <v>64</v>
      </c>
      <c r="D19" s="21" t="s">
        <v>65</v>
      </c>
      <c r="E19" s="27" t="s">
        <v>66</v>
      </c>
      <c r="F19" s="27" t="s">
        <v>67</v>
      </c>
      <c r="G19" s="32">
        <v>127.71</v>
      </c>
      <c r="H19" s="32">
        <v>35.840000000000003</v>
      </c>
      <c r="I19" s="28">
        <f t="shared" si="2"/>
        <v>215.77999999999997</v>
      </c>
      <c r="J19" s="27" t="s">
        <v>67</v>
      </c>
      <c r="K19" s="28">
        <f t="shared" si="0"/>
        <v>149.18</v>
      </c>
      <c r="L19" s="32">
        <f t="shared" si="1"/>
        <v>149.18</v>
      </c>
      <c r="M19" s="29">
        <v>88.07</v>
      </c>
      <c r="N19" s="32">
        <v>61.11</v>
      </c>
      <c r="O19" s="32"/>
      <c r="P19" s="32"/>
      <c r="Q19" s="33"/>
      <c r="R19" s="32"/>
      <c r="S19" s="32"/>
      <c r="T19" s="32"/>
      <c r="U19" s="29"/>
      <c r="V19" s="32"/>
      <c r="W19" s="32"/>
      <c r="X19" s="25">
        <v>2022</v>
      </c>
      <c r="Y19" s="25">
        <v>2024</v>
      </c>
      <c r="Z19" s="20"/>
      <c r="AA19" s="19"/>
    </row>
    <row r="20" spans="1:47" s="1" customFormat="1" ht="78.75" x14ac:dyDescent="0.25">
      <c r="A20" s="25">
        <v>13</v>
      </c>
      <c r="B20" s="26" t="s">
        <v>39</v>
      </c>
      <c r="C20" s="27" t="s">
        <v>69</v>
      </c>
      <c r="D20" s="21" t="s">
        <v>70</v>
      </c>
      <c r="E20" s="27" t="s">
        <v>71</v>
      </c>
      <c r="F20" s="27" t="s">
        <v>72</v>
      </c>
      <c r="G20" s="32">
        <v>163.71</v>
      </c>
      <c r="H20" s="32">
        <v>70.11</v>
      </c>
      <c r="I20" s="28">
        <f t="shared" si="2"/>
        <v>290.99</v>
      </c>
      <c r="J20" s="27" t="s">
        <v>72</v>
      </c>
      <c r="K20" s="28">
        <f t="shared" si="0"/>
        <v>181.82</v>
      </c>
      <c r="L20" s="32">
        <f t="shared" si="1"/>
        <v>105.84</v>
      </c>
      <c r="M20" s="29">
        <v>71.3</v>
      </c>
      <c r="N20" s="32">
        <v>34.54</v>
      </c>
      <c r="O20" s="32"/>
      <c r="P20" s="32">
        <f>SUM(Q20,R20,S20)</f>
        <v>75.97999999999999</v>
      </c>
      <c r="Q20" s="33">
        <v>55.98</v>
      </c>
      <c r="R20" s="32">
        <v>20</v>
      </c>
      <c r="S20" s="32"/>
      <c r="T20" s="32"/>
      <c r="U20" s="29"/>
      <c r="V20" s="32"/>
      <c r="W20" s="32"/>
      <c r="X20" s="25">
        <v>2022</v>
      </c>
      <c r="Y20" s="25">
        <v>2025</v>
      </c>
      <c r="Z20" s="20"/>
      <c r="AA20" s="19"/>
    </row>
    <row r="21" spans="1:47" s="1" customFormat="1" ht="94.5" x14ac:dyDescent="0.25">
      <c r="A21" s="25">
        <v>14</v>
      </c>
      <c r="B21" s="26" t="s">
        <v>545</v>
      </c>
      <c r="C21" s="27" t="s">
        <v>74</v>
      </c>
      <c r="D21" s="21" t="s">
        <v>75</v>
      </c>
      <c r="E21" s="27" t="s">
        <v>76</v>
      </c>
      <c r="F21" s="27" t="s">
        <v>77</v>
      </c>
      <c r="G21" s="32">
        <v>19.27</v>
      </c>
      <c r="H21" s="32">
        <v>10.38</v>
      </c>
      <c r="I21" s="28">
        <f t="shared" si="2"/>
        <v>40.81</v>
      </c>
      <c r="J21" s="27" t="s">
        <v>77</v>
      </c>
      <c r="K21" s="28">
        <f t="shared" si="0"/>
        <v>33.14</v>
      </c>
      <c r="L21" s="32">
        <f t="shared" si="1"/>
        <v>33.14</v>
      </c>
      <c r="M21" s="29">
        <v>21.54</v>
      </c>
      <c r="N21" s="32">
        <v>11.6</v>
      </c>
      <c r="O21" s="32"/>
      <c r="P21" s="32"/>
      <c r="Q21" s="33"/>
      <c r="R21" s="32"/>
      <c r="S21" s="32"/>
      <c r="T21" s="32"/>
      <c r="U21" s="29"/>
      <c r="V21" s="32"/>
      <c r="W21" s="32"/>
      <c r="X21" s="25">
        <v>2022</v>
      </c>
      <c r="Y21" s="25">
        <v>2024</v>
      </c>
      <c r="Z21" s="20"/>
      <c r="AA21" s="19"/>
    </row>
    <row r="22" spans="1:47" s="1" customFormat="1" ht="63" x14ac:dyDescent="0.25">
      <c r="A22" s="25">
        <v>15</v>
      </c>
      <c r="B22" s="26" t="s">
        <v>546</v>
      </c>
      <c r="C22" s="27" t="s">
        <v>79</v>
      </c>
      <c r="D22" s="21" t="s">
        <v>41</v>
      </c>
      <c r="E22" s="27" t="s">
        <v>80</v>
      </c>
      <c r="F22" s="27" t="s">
        <v>81</v>
      </c>
      <c r="G22" s="32">
        <v>31.37</v>
      </c>
      <c r="H22" s="32"/>
      <c r="I22" s="28">
        <f t="shared" si="2"/>
        <v>338.83000000000004</v>
      </c>
      <c r="J22" s="27" t="s">
        <v>561</v>
      </c>
      <c r="K22" s="28">
        <f t="shared" si="0"/>
        <v>307.46000000000004</v>
      </c>
      <c r="L22" s="32">
        <f t="shared" si="1"/>
        <v>96.06</v>
      </c>
      <c r="M22" s="29">
        <v>96.06</v>
      </c>
      <c r="N22" s="32"/>
      <c r="O22" s="32"/>
      <c r="P22" s="32">
        <f>SUM(Q22,R22,S22)</f>
        <v>100</v>
      </c>
      <c r="Q22" s="33">
        <v>100</v>
      </c>
      <c r="R22" s="32"/>
      <c r="S22" s="32"/>
      <c r="T22" s="32">
        <f t="shared" ref="T22" si="3">SUM(U22,V22,W22)</f>
        <v>111.4</v>
      </c>
      <c r="U22" s="29">
        <v>111.4</v>
      </c>
      <c r="V22" s="32"/>
      <c r="W22" s="32"/>
      <c r="X22" s="25">
        <v>2022</v>
      </c>
      <c r="Y22" s="25">
        <v>2027</v>
      </c>
      <c r="Z22" s="20"/>
      <c r="AA22" s="20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s="1" customFormat="1" ht="78.75" x14ac:dyDescent="0.25">
      <c r="A23" s="25">
        <v>16</v>
      </c>
      <c r="B23" s="26" t="s">
        <v>547</v>
      </c>
      <c r="C23" s="27" t="s">
        <v>84</v>
      </c>
      <c r="D23" s="21" t="s">
        <v>85</v>
      </c>
      <c r="E23" s="27" t="s">
        <v>56</v>
      </c>
      <c r="F23" s="27"/>
      <c r="G23" s="32"/>
      <c r="H23" s="32"/>
      <c r="I23" s="28">
        <f t="shared" si="2"/>
        <v>146.69</v>
      </c>
      <c r="J23" s="27" t="s">
        <v>472</v>
      </c>
      <c r="K23" s="28">
        <f t="shared" si="0"/>
        <v>209.56</v>
      </c>
      <c r="L23" s="32">
        <f t="shared" si="1"/>
        <v>209.56</v>
      </c>
      <c r="M23" s="29">
        <v>146.69</v>
      </c>
      <c r="N23" s="32">
        <v>62.87</v>
      </c>
      <c r="O23" s="32"/>
      <c r="P23" s="32"/>
      <c r="Q23" s="33"/>
      <c r="R23" s="32"/>
      <c r="S23" s="32"/>
      <c r="T23" s="32"/>
      <c r="U23" s="29"/>
      <c r="V23" s="32"/>
      <c r="W23" s="32"/>
      <c r="X23" s="25">
        <v>2022</v>
      </c>
      <c r="Y23" s="25">
        <v>2024</v>
      </c>
      <c r="Z23" s="20"/>
      <c r="AA23" s="19"/>
    </row>
    <row r="24" spans="1:47" s="1" customFormat="1" ht="63" x14ac:dyDescent="0.25">
      <c r="A24" s="25">
        <v>17</v>
      </c>
      <c r="B24" s="26" t="s">
        <v>548</v>
      </c>
      <c r="C24" s="27" t="s">
        <v>87</v>
      </c>
      <c r="D24" s="21" t="s">
        <v>88</v>
      </c>
      <c r="E24" s="27" t="s">
        <v>89</v>
      </c>
      <c r="F24" s="27" t="s">
        <v>90</v>
      </c>
      <c r="G24" s="32">
        <v>159.97</v>
      </c>
      <c r="H24" s="32">
        <v>60.13</v>
      </c>
      <c r="I24" s="28">
        <f t="shared" si="2"/>
        <v>500</v>
      </c>
      <c r="J24" s="27" t="s">
        <v>90</v>
      </c>
      <c r="K24" s="28">
        <f t="shared" si="0"/>
        <v>461.72999999999996</v>
      </c>
      <c r="L24" s="32">
        <f t="shared" si="1"/>
        <v>167.82</v>
      </c>
      <c r="M24" s="29">
        <v>140</v>
      </c>
      <c r="N24" s="32">
        <v>27.82</v>
      </c>
      <c r="O24" s="32"/>
      <c r="P24" s="32">
        <f>SUM(Q24,R24,S24)</f>
        <v>229.21</v>
      </c>
      <c r="Q24" s="33">
        <v>161.4</v>
      </c>
      <c r="R24" s="32">
        <v>67.81</v>
      </c>
      <c r="S24" s="32"/>
      <c r="T24" s="32">
        <f>SUM(U24,V24,W24)</f>
        <v>64.7</v>
      </c>
      <c r="U24" s="29">
        <v>38.630000000000003</v>
      </c>
      <c r="V24" s="32">
        <v>26.07</v>
      </c>
      <c r="W24" s="32"/>
      <c r="X24" s="25">
        <v>2022</v>
      </c>
      <c r="Y24" s="25">
        <v>2026</v>
      </c>
      <c r="Z24" s="20"/>
      <c r="AA24" s="19"/>
    </row>
    <row r="25" spans="1:47" s="1" customFormat="1" ht="78.75" x14ac:dyDescent="0.25">
      <c r="A25" s="25">
        <v>18</v>
      </c>
      <c r="B25" s="26" t="s">
        <v>549</v>
      </c>
      <c r="C25" s="27" t="s">
        <v>403</v>
      </c>
      <c r="D25" s="21" t="s">
        <v>92</v>
      </c>
      <c r="E25" s="27" t="s">
        <v>93</v>
      </c>
      <c r="F25" s="27"/>
      <c r="G25" s="32"/>
      <c r="H25" s="32"/>
      <c r="I25" s="28">
        <f t="shared" si="2"/>
        <v>315.27999999999997</v>
      </c>
      <c r="J25" s="27" t="s">
        <v>94</v>
      </c>
      <c r="K25" s="28">
        <f t="shared" si="0"/>
        <v>601.11999999999989</v>
      </c>
      <c r="L25" s="32"/>
      <c r="M25" s="29"/>
      <c r="N25" s="32"/>
      <c r="O25" s="35"/>
      <c r="P25" s="32">
        <f>SUM(Q25,R25,S25)</f>
        <v>216.2</v>
      </c>
      <c r="Q25" s="33">
        <v>115.28</v>
      </c>
      <c r="R25" s="32"/>
      <c r="S25" s="32">
        <v>100.92</v>
      </c>
      <c r="T25" s="32">
        <f>SUM(U25,V25,W25)</f>
        <v>384.91999999999996</v>
      </c>
      <c r="U25" s="29">
        <v>200</v>
      </c>
      <c r="V25" s="32"/>
      <c r="W25" s="32">
        <v>184.92</v>
      </c>
      <c r="X25" s="25">
        <v>2024</v>
      </c>
      <c r="Y25" s="25">
        <v>2027</v>
      </c>
      <c r="Z25" s="20"/>
      <c r="AA25" s="19"/>
    </row>
    <row r="26" spans="1:47" s="1" customFormat="1" ht="78.75" x14ac:dyDescent="0.25">
      <c r="A26" s="25">
        <v>19</v>
      </c>
      <c r="B26" s="26" t="s">
        <v>550</v>
      </c>
      <c r="C26" s="27" t="s">
        <v>403</v>
      </c>
      <c r="D26" s="21" t="s">
        <v>92</v>
      </c>
      <c r="E26" s="27" t="s">
        <v>93</v>
      </c>
      <c r="F26" s="27"/>
      <c r="G26" s="32"/>
      <c r="H26" s="32">
        <v>40</v>
      </c>
      <c r="I26" s="28">
        <f t="shared" si="2"/>
        <v>133.22</v>
      </c>
      <c r="J26" s="27" t="s">
        <v>96</v>
      </c>
      <c r="K26" s="28">
        <f t="shared" si="0"/>
        <v>182.03</v>
      </c>
      <c r="L26" s="32">
        <f>SUM(M26,N26,O26)</f>
        <v>182.03</v>
      </c>
      <c r="M26" s="29">
        <v>133.22</v>
      </c>
      <c r="N26" s="32"/>
      <c r="O26" s="32">
        <v>48.81</v>
      </c>
      <c r="P26" s="32"/>
      <c r="Q26" s="33"/>
      <c r="R26" s="32"/>
      <c r="S26" s="32"/>
      <c r="T26" s="32"/>
      <c r="U26" s="29"/>
      <c r="V26" s="32"/>
      <c r="W26" s="32"/>
      <c r="X26" s="25">
        <v>2023</v>
      </c>
      <c r="Y26" s="25">
        <v>2024</v>
      </c>
      <c r="Z26" s="20"/>
      <c r="AA26" s="19"/>
    </row>
    <row r="27" spans="1:47" s="1" customFormat="1" ht="47.25" x14ac:dyDescent="0.25">
      <c r="A27" s="25">
        <v>20</v>
      </c>
      <c r="B27" s="26" t="s">
        <v>551</v>
      </c>
      <c r="C27" s="27" t="s">
        <v>99</v>
      </c>
      <c r="D27" s="21" t="s">
        <v>404</v>
      </c>
      <c r="E27" s="27" t="s">
        <v>100</v>
      </c>
      <c r="F27" s="27" t="s">
        <v>101</v>
      </c>
      <c r="G27" s="32">
        <v>160.76999999999998</v>
      </c>
      <c r="H27" s="32">
        <v>21.32</v>
      </c>
      <c r="I27" s="28">
        <f t="shared" si="2"/>
        <v>189.2</v>
      </c>
      <c r="J27" s="27" t="s">
        <v>101</v>
      </c>
      <c r="K27" s="28">
        <f t="shared" si="0"/>
        <v>30.49</v>
      </c>
      <c r="L27" s="32">
        <f>SUM(M27,N27,O27)</f>
        <v>30.49</v>
      </c>
      <c r="M27" s="29">
        <v>28.43</v>
      </c>
      <c r="N27" s="32">
        <v>2.06</v>
      </c>
      <c r="O27" s="32"/>
      <c r="P27" s="32"/>
      <c r="Q27" s="33"/>
      <c r="R27" s="32"/>
      <c r="S27" s="32"/>
      <c r="T27" s="32"/>
      <c r="U27" s="29"/>
      <c r="V27" s="32"/>
      <c r="W27" s="32"/>
      <c r="X27" s="25">
        <v>2022</v>
      </c>
      <c r="Y27" s="25">
        <v>2024</v>
      </c>
      <c r="Z27" s="20"/>
      <c r="AA27" s="19"/>
    </row>
    <row r="28" spans="1:47" s="1" customFormat="1" ht="47.25" x14ac:dyDescent="0.25">
      <c r="A28" s="25">
        <v>21</v>
      </c>
      <c r="B28" s="26" t="s">
        <v>552</v>
      </c>
      <c r="C28" s="27" t="s">
        <v>34</v>
      </c>
      <c r="D28" s="21" t="s">
        <v>35</v>
      </c>
      <c r="E28" s="27" t="s">
        <v>17</v>
      </c>
      <c r="F28" s="27" t="s">
        <v>103</v>
      </c>
      <c r="G28" s="32">
        <v>173.3</v>
      </c>
      <c r="H28" s="32"/>
      <c r="I28" s="28">
        <f t="shared" si="2"/>
        <v>356.20000000000005</v>
      </c>
      <c r="J28" s="27" t="s">
        <v>103</v>
      </c>
      <c r="K28" s="28">
        <f t="shared" si="0"/>
        <v>182.9</v>
      </c>
      <c r="L28" s="32">
        <f t="shared" ref="L28:L41" si="4">SUM(M28,N28,O28)</f>
        <v>91</v>
      </c>
      <c r="M28" s="29">
        <v>91</v>
      </c>
      <c r="N28" s="32"/>
      <c r="O28" s="32"/>
      <c r="P28" s="32">
        <f>SUM(Q28,R28,S28)</f>
        <v>91.9</v>
      </c>
      <c r="Q28" s="33">
        <v>91.9</v>
      </c>
      <c r="R28" s="32"/>
      <c r="S28" s="32"/>
      <c r="T28" s="32"/>
      <c r="U28" s="29"/>
      <c r="V28" s="32"/>
      <c r="W28" s="32"/>
      <c r="X28" s="25">
        <v>2022</v>
      </c>
      <c r="Y28" s="25">
        <v>2025</v>
      </c>
      <c r="Z28" s="20"/>
      <c r="AA28" s="19"/>
    </row>
    <row r="29" spans="1:47" s="1" customFormat="1" ht="47.25" x14ac:dyDescent="0.25">
      <c r="A29" s="25">
        <v>22</v>
      </c>
      <c r="B29" s="26" t="s">
        <v>55</v>
      </c>
      <c r="C29" s="27" t="s">
        <v>105</v>
      </c>
      <c r="D29" s="21" t="s">
        <v>106</v>
      </c>
      <c r="E29" s="27" t="s">
        <v>107</v>
      </c>
      <c r="F29" s="27" t="s">
        <v>108</v>
      </c>
      <c r="G29" s="32">
        <v>248.15</v>
      </c>
      <c r="H29" s="32">
        <v>2.7</v>
      </c>
      <c r="I29" s="28">
        <f t="shared" si="2"/>
        <v>431.09999999999997</v>
      </c>
      <c r="J29" s="27" t="s">
        <v>108</v>
      </c>
      <c r="K29" s="28">
        <f t="shared" si="0"/>
        <v>185.95</v>
      </c>
      <c r="L29" s="32">
        <f t="shared" si="4"/>
        <v>140</v>
      </c>
      <c r="M29" s="29">
        <v>139</v>
      </c>
      <c r="N29" s="32">
        <v>1</v>
      </c>
      <c r="O29" s="32"/>
      <c r="P29" s="32">
        <f>SUM(Q29,R29,S29)</f>
        <v>45.95</v>
      </c>
      <c r="Q29" s="33">
        <v>43.95</v>
      </c>
      <c r="R29" s="32">
        <v>2</v>
      </c>
      <c r="S29" s="32"/>
      <c r="T29" s="32"/>
      <c r="U29" s="29"/>
      <c r="V29" s="32"/>
      <c r="W29" s="32"/>
      <c r="X29" s="25">
        <v>2022</v>
      </c>
      <c r="Y29" s="25">
        <v>2025</v>
      </c>
      <c r="Z29" s="20"/>
      <c r="AA29" s="19"/>
    </row>
    <row r="30" spans="1:47" s="1" customFormat="1" ht="47.25" x14ac:dyDescent="0.25">
      <c r="A30" s="25">
        <v>23</v>
      </c>
      <c r="B30" s="26" t="s">
        <v>57</v>
      </c>
      <c r="C30" s="27" t="s">
        <v>109</v>
      </c>
      <c r="D30" s="21" t="s">
        <v>110</v>
      </c>
      <c r="E30" s="27" t="s">
        <v>111</v>
      </c>
      <c r="F30" s="27"/>
      <c r="G30" s="32"/>
      <c r="H30" s="32"/>
      <c r="I30" s="28">
        <f t="shared" si="2"/>
        <v>133.30000000000001</v>
      </c>
      <c r="J30" s="27" t="s">
        <v>101</v>
      </c>
      <c r="K30" s="28">
        <f t="shared" si="0"/>
        <v>193.67000000000002</v>
      </c>
      <c r="L30" s="32">
        <f>SUM(M30,N30,O30)</f>
        <v>133.31</v>
      </c>
      <c r="M30" s="29">
        <v>93.06</v>
      </c>
      <c r="N30" s="32">
        <v>40.25</v>
      </c>
      <c r="O30" s="32"/>
      <c r="P30" s="32">
        <f>SUM(Q30,R30,S30)</f>
        <v>60.36</v>
      </c>
      <c r="Q30" s="33">
        <v>40.24</v>
      </c>
      <c r="R30" s="32">
        <v>20.12</v>
      </c>
      <c r="S30" s="32"/>
      <c r="T30" s="32"/>
      <c r="U30" s="29"/>
      <c r="V30" s="32"/>
      <c r="W30" s="32"/>
      <c r="X30" s="25">
        <v>2023</v>
      </c>
      <c r="Y30" s="25">
        <v>2025</v>
      </c>
      <c r="Z30" s="20"/>
      <c r="AA30" s="19"/>
    </row>
    <row r="31" spans="1:47" s="1" customFormat="1" ht="47.25" x14ac:dyDescent="0.25">
      <c r="A31" s="25">
        <v>24</v>
      </c>
      <c r="B31" s="26" t="s">
        <v>60</v>
      </c>
      <c r="C31" s="27" t="s">
        <v>112</v>
      </c>
      <c r="D31" s="21" t="s">
        <v>113</v>
      </c>
      <c r="E31" s="27" t="s">
        <v>114</v>
      </c>
      <c r="F31" s="27"/>
      <c r="G31" s="32"/>
      <c r="H31" s="32"/>
      <c r="I31" s="28">
        <f t="shared" si="2"/>
        <v>230</v>
      </c>
      <c r="J31" s="27" t="s">
        <v>115</v>
      </c>
      <c r="K31" s="28">
        <f t="shared" si="0"/>
        <v>361</v>
      </c>
      <c r="L31" s="32"/>
      <c r="M31" s="29"/>
      <c r="N31" s="32"/>
      <c r="O31" s="32"/>
      <c r="P31" s="32">
        <f>SUM(Q31,R31,S31)</f>
        <v>200.5</v>
      </c>
      <c r="Q31" s="33">
        <v>130</v>
      </c>
      <c r="R31" s="32">
        <v>70.5</v>
      </c>
      <c r="S31" s="32"/>
      <c r="T31" s="32">
        <f>SUM(U31,V31,W31)</f>
        <v>160.5</v>
      </c>
      <c r="U31" s="29">
        <v>100</v>
      </c>
      <c r="V31" s="32">
        <v>60.5</v>
      </c>
      <c r="W31" s="32"/>
      <c r="X31" s="25">
        <v>2023</v>
      </c>
      <c r="Y31" s="25">
        <v>2027</v>
      </c>
      <c r="Z31" s="20"/>
      <c r="AA31" s="19"/>
    </row>
    <row r="32" spans="1:47" s="1" customFormat="1" ht="47.25" x14ac:dyDescent="0.25">
      <c r="A32" s="25">
        <v>25</v>
      </c>
      <c r="B32" s="26" t="s">
        <v>63</v>
      </c>
      <c r="C32" s="27" t="s">
        <v>116</v>
      </c>
      <c r="D32" s="21" t="s">
        <v>117</v>
      </c>
      <c r="E32" s="27" t="s">
        <v>118</v>
      </c>
      <c r="F32" s="27" t="s">
        <v>119</v>
      </c>
      <c r="G32" s="32">
        <v>165.85000000000002</v>
      </c>
      <c r="H32" s="32">
        <v>46.74</v>
      </c>
      <c r="I32" s="28">
        <f t="shared" si="2"/>
        <v>165.85000000000002</v>
      </c>
      <c r="J32" s="27" t="s">
        <v>119</v>
      </c>
      <c r="K32" s="28">
        <f t="shared" si="0"/>
        <v>24.71</v>
      </c>
      <c r="L32" s="32">
        <f t="shared" si="4"/>
        <v>24.71</v>
      </c>
      <c r="M32" s="29"/>
      <c r="N32" s="32">
        <v>24.71</v>
      </c>
      <c r="O32" s="32"/>
      <c r="P32" s="32"/>
      <c r="Q32" s="33"/>
      <c r="R32" s="32"/>
      <c r="S32" s="32"/>
      <c r="T32" s="32"/>
      <c r="U32" s="29"/>
      <c r="V32" s="32"/>
      <c r="W32" s="32"/>
      <c r="X32" s="25">
        <v>2022</v>
      </c>
      <c r="Y32" s="25">
        <v>2024</v>
      </c>
      <c r="Z32" s="20"/>
      <c r="AA32" s="19"/>
    </row>
    <row r="33" spans="1:27" s="1" customFormat="1" ht="67.150000000000006" customHeight="1" x14ac:dyDescent="0.25">
      <c r="A33" s="25">
        <v>26</v>
      </c>
      <c r="B33" s="26" t="s">
        <v>68</v>
      </c>
      <c r="C33" s="27" t="s">
        <v>120</v>
      </c>
      <c r="D33" s="21" t="s">
        <v>121</v>
      </c>
      <c r="E33" s="27" t="s">
        <v>122</v>
      </c>
      <c r="F33" s="27"/>
      <c r="G33" s="32"/>
      <c r="H33" s="32"/>
      <c r="I33" s="28">
        <f t="shared" si="2"/>
        <v>32</v>
      </c>
      <c r="J33" s="129" t="s">
        <v>629</v>
      </c>
      <c r="K33" s="28">
        <f t="shared" si="0"/>
        <v>34</v>
      </c>
      <c r="L33" s="32">
        <f t="shared" si="4"/>
        <v>34</v>
      </c>
      <c r="M33" s="29">
        <v>32</v>
      </c>
      <c r="N33" s="32">
        <v>2</v>
      </c>
      <c r="O33" s="32"/>
      <c r="P33" s="32"/>
      <c r="Q33" s="33"/>
      <c r="R33" s="32"/>
      <c r="S33" s="32"/>
      <c r="T33" s="32"/>
      <c r="U33" s="29"/>
      <c r="V33" s="32"/>
      <c r="W33" s="32"/>
      <c r="X33" s="25">
        <v>2024</v>
      </c>
      <c r="Y33" s="25">
        <v>2024</v>
      </c>
      <c r="Z33" s="20"/>
      <c r="AA33" s="19"/>
    </row>
    <row r="34" spans="1:27" s="1" customFormat="1" ht="79.900000000000006" customHeight="1" x14ac:dyDescent="0.25">
      <c r="A34" s="25">
        <v>27</v>
      </c>
      <c r="B34" s="26" t="s">
        <v>73</v>
      </c>
      <c r="C34" s="27" t="s">
        <v>123</v>
      </c>
      <c r="D34" s="21" t="s">
        <v>124</v>
      </c>
      <c r="E34" s="27" t="s">
        <v>125</v>
      </c>
      <c r="F34" s="27"/>
      <c r="G34" s="32"/>
      <c r="H34" s="32"/>
      <c r="I34" s="28">
        <f t="shared" si="2"/>
        <v>30.54</v>
      </c>
      <c r="J34" s="129" t="s">
        <v>630</v>
      </c>
      <c r="K34" s="28">
        <f t="shared" si="0"/>
        <v>43.63</v>
      </c>
      <c r="L34" s="32">
        <f t="shared" si="4"/>
        <v>33.090000000000003</v>
      </c>
      <c r="M34" s="29">
        <v>20</v>
      </c>
      <c r="N34" s="32">
        <v>13.09</v>
      </c>
      <c r="O34" s="32"/>
      <c r="P34" s="32">
        <f>SUM(Q34,R34,S34)</f>
        <v>10.54</v>
      </c>
      <c r="Q34" s="33">
        <v>10.54</v>
      </c>
      <c r="R34" s="32"/>
      <c r="S34" s="32"/>
      <c r="T34" s="32"/>
      <c r="U34" s="29"/>
      <c r="V34" s="32"/>
      <c r="W34" s="32"/>
      <c r="X34" s="25">
        <v>2024</v>
      </c>
      <c r="Y34" s="25">
        <v>2025</v>
      </c>
      <c r="Z34" s="20"/>
      <c r="AA34" s="19"/>
    </row>
    <row r="35" spans="1:27" s="1" customFormat="1" ht="52.9" customHeight="1" x14ac:dyDescent="0.25">
      <c r="A35" s="25">
        <v>28</v>
      </c>
      <c r="B35" s="26" t="s">
        <v>78</v>
      </c>
      <c r="C35" s="27" t="s">
        <v>126</v>
      </c>
      <c r="D35" s="21" t="s">
        <v>127</v>
      </c>
      <c r="E35" s="27" t="s">
        <v>444</v>
      </c>
      <c r="F35" s="27"/>
      <c r="G35" s="32"/>
      <c r="H35" s="32"/>
      <c r="I35" s="28">
        <f t="shared" si="2"/>
        <v>48.96</v>
      </c>
      <c r="J35" s="129" t="s">
        <v>631</v>
      </c>
      <c r="K35" s="28">
        <f t="shared" si="0"/>
        <v>69.930000000000007</v>
      </c>
      <c r="L35" s="32">
        <f t="shared" si="4"/>
        <v>69.930000000000007</v>
      </c>
      <c r="M35" s="29">
        <v>48.96</v>
      </c>
      <c r="N35" s="32">
        <v>20.97</v>
      </c>
      <c r="O35" s="32"/>
      <c r="P35" s="32"/>
      <c r="Q35" s="33"/>
      <c r="R35" s="32"/>
      <c r="S35" s="32"/>
      <c r="T35" s="32"/>
      <c r="U35" s="29"/>
      <c r="V35" s="32"/>
      <c r="W35" s="32"/>
      <c r="X35" s="25">
        <v>2024</v>
      </c>
      <c r="Y35" s="25">
        <v>2024</v>
      </c>
      <c r="Z35" s="20"/>
      <c r="AA35" s="19"/>
    </row>
    <row r="36" spans="1:27" s="1" customFormat="1" ht="57.6" customHeight="1" x14ac:dyDescent="0.25">
      <c r="A36" s="25">
        <v>29</v>
      </c>
      <c r="B36" s="26" t="s">
        <v>82</v>
      </c>
      <c r="C36" s="27" t="s">
        <v>128</v>
      </c>
      <c r="D36" s="21" t="s">
        <v>129</v>
      </c>
      <c r="E36" s="27" t="s">
        <v>443</v>
      </c>
      <c r="F36" s="27"/>
      <c r="G36" s="32"/>
      <c r="H36" s="32"/>
      <c r="I36" s="28">
        <f t="shared" si="2"/>
        <v>67</v>
      </c>
      <c r="J36" s="27" t="s">
        <v>131</v>
      </c>
      <c r="K36" s="28">
        <f t="shared" si="0"/>
        <v>111.36</v>
      </c>
      <c r="L36" s="32">
        <f t="shared" si="4"/>
        <v>61.36</v>
      </c>
      <c r="M36" s="29">
        <v>37</v>
      </c>
      <c r="N36" s="32">
        <v>24.36</v>
      </c>
      <c r="O36" s="32"/>
      <c r="P36" s="32">
        <f>SUM(Q36,R36,S36)</f>
        <v>50</v>
      </c>
      <c r="Q36" s="33">
        <v>30</v>
      </c>
      <c r="R36" s="32">
        <v>20</v>
      </c>
      <c r="S36" s="32"/>
      <c r="T36" s="32"/>
      <c r="U36" s="29"/>
      <c r="V36" s="32"/>
      <c r="W36" s="32"/>
      <c r="X36" s="25">
        <v>2024</v>
      </c>
      <c r="Y36" s="25">
        <v>2025</v>
      </c>
      <c r="Z36" s="20"/>
      <c r="AA36" s="19"/>
    </row>
    <row r="37" spans="1:27" s="1" customFormat="1" ht="47.25" x14ac:dyDescent="0.25">
      <c r="A37" s="25">
        <v>30</v>
      </c>
      <c r="B37" s="26" t="s">
        <v>83</v>
      </c>
      <c r="C37" s="27" t="s">
        <v>132</v>
      </c>
      <c r="D37" s="21" t="s">
        <v>133</v>
      </c>
      <c r="E37" s="27" t="s">
        <v>130</v>
      </c>
      <c r="F37" s="27" t="s">
        <v>557</v>
      </c>
      <c r="G37" s="32">
        <v>18.14</v>
      </c>
      <c r="H37" s="32">
        <v>10.67</v>
      </c>
      <c r="I37" s="28">
        <f t="shared" si="2"/>
        <v>248.71</v>
      </c>
      <c r="J37" s="27" t="s">
        <v>556</v>
      </c>
      <c r="K37" s="28">
        <f t="shared" si="0"/>
        <v>239</v>
      </c>
      <c r="L37" s="32">
        <f t="shared" si="4"/>
        <v>53.940000000000005</v>
      </c>
      <c r="M37" s="29">
        <v>52.13</v>
      </c>
      <c r="N37" s="32">
        <v>1.81</v>
      </c>
      <c r="O37" s="32"/>
      <c r="P37" s="32">
        <f>SUM(Q37,R37,S37)</f>
        <v>71.25</v>
      </c>
      <c r="Q37" s="33">
        <v>68.44</v>
      </c>
      <c r="R37" s="32">
        <v>2.81</v>
      </c>
      <c r="S37" s="32"/>
      <c r="T37" s="32">
        <f t="shared" ref="T37" si="5">SUM(U37,V37,W37)</f>
        <v>113.81</v>
      </c>
      <c r="U37" s="29">
        <v>110</v>
      </c>
      <c r="V37" s="32">
        <v>3.81</v>
      </c>
      <c r="W37" s="32"/>
      <c r="X37" s="25">
        <v>2022</v>
      </c>
      <c r="Y37" s="25">
        <v>2026</v>
      </c>
      <c r="Z37" s="20"/>
      <c r="AA37" s="19"/>
    </row>
    <row r="38" spans="1:27" s="1" customFormat="1" ht="69.599999999999994" customHeight="1" x14ac:dyDescent="0.25">
      <c r="A38" s="25">
        <v>31</v>
      </c>
      <c r="B38" s="26" t="s">
        <v>86</v>
      </c>
      <c r="C38" s="27" t="s">
        <v>134</v>
      </c>
      <c r="D38" s="21" t="s">
        <v>135</v>
      </c>
      <c r="E38" s="27" t="s">
        <v>443</v>
      </c>
      <c r="F38" s="27"/>
      <c r="G38" s="32"/>
      <c r="H38" s="32"/>
      <c r="I38" s="28">
        <f t="shared" si="2"/>
        <v>62.92</v>
      </c>
      <c r="J38" s="129" t="s">
        <v>629</v>
      </c>
      <c r="K38" s="28">
        <f t="shared" si="0"/>
        <v>104.87</v>
      </c>
      <c r="L38" s="32">
        <f t="shared" si="4"/>
        <v>104.87</v>
      </c>
      <c r="M38" s="29">
        <v>62.92</v>
      </c>
      <c r="N38" s="32">
        <v>41.95</v>
      </c>
      <c r="O38" s="32"/>
      <c r="P38" s="32"/>
      <c r="Q38" s="33"/>
      <c r="R38" s="32"/>
      <c r="S38" s="32"/>
      <c r="T38" s="32"/>
      <c r="U38" s="29"/>
      <c r="V38" s="32"/>
      <c r="W38" s="32"/>
      <c r="X38" s="25">
        <v>2024</v>
      </c>
      <c r="Y38" s="25">
        <v>2024</v>
      </c>
      <c r="Z38" s="20"/>
      <c r="AA38" s="19"/>
    </row>
    <row r="39" spans="1:27" s="1" customFormat="1" ht="67.900000000000006" customHeight="1" x14ac:dyDescent="0.25">
      <c r="A39" s="25">
        <v>32</v>
      </c>
      <c r="B39" s="26" t="s">
        <v>91</v>
      </c>
      <c r="C39" s="27" t="s">
        <v>136</v>
      </c>
      <c r="D39" s="21" t="s">
        <v>137</v>
      </c>
      <c r="E39" s="27" t="s">
        <v>218</v>
      </c>
      <c r="F39" s="27"/>
      <c r="G39" s="32"/>
      <c r="H39" s="32"/>
      <c r="I39" s="28">
        <f t="shared" si="2"/>
        <v>36.11</v>
      </c>
      <c r="J39" s="129" t="s">
        <v>630</v>
      </c>
      <c r="K39" s="28">
        <f t="shared" si="0"/>
        <v>51.58</v>
      </c>
      <c r="L39" s="32">
        <f>SUM(M39,N39,O39)</f>
        <v>28.57</v>
      </c>
      <c r="M39" s="29">
        <v>20</v>
      </c>
      <c r="N39" s="32">
        <v>8.57</v>
      </c>
      <c r="O39" s="32"/>
      <c r="P39" s="32">
        <f>SUM(Q39,R39,S39)</f>
        <v>23.009999999999998</v>
      </c>
      <c r="Q39" s="33">
        <v>16.11</v>
      </c>
      <c r="R39" s="32">
        <v>6.9</v>
      </c>
      <c r="S39" s="32"/>
      <c r="T39" s="32"/>
      <c r="U39" s="29"/>
      <c r="V39" s="32"/>
      <c r="W39" s="32"/>
      <c r="X39" s="25">
        <v>2024</v>
      </c>
      <c r="Y39" s="25">
        <v>2025</v>
      </c>
      <c r="Z39" s="20"/>
      <c r="AA39" s="19"/>
    </row>
    <row r="40" spans="1:27" s="1" customFormat="1" ht="63" x14ac:dyDescent="0.25">
      <c r="A40" s="25">
        <v>33</v>
      </c>
      <c r="B40" s="26" t="s">
        <v>95</v>
      </c>
      <c r="C40" s="27" t="s">
        <v>138</v>
      </c>
      <c r="D40" s="21" t="s">
        <v>139</v>
      </c>
      <c r="E40" s="27" t="s">
        <v>442</v>
      </c>
      <c r="F40" s="27"/>
      <c r="G40" s="32"/>
      <c r="H40" s="32"/>
      <c r="I40" s="28">
        <f t="shared" si="2"/>
        <v>48.34</v>
      </c>
      <c r="J40" s="27" t="s">
        <v>140</v>
      </c>
      <c r="K40" s="28">
        <f t="shared" si="0"/>
        <v>59.34</v>
      </c>
      <c r="L40" s="32">
        <f t="shared" si="4"/>
        <v>59.34</v>
      </c>
      <c r="M40" s="29">
        <v>48.34</v>
      </c>
      <c r="N40" s="32">
        <v>11</v>
      </c>
      <c r="O40" s="32"/>
      <c r="P40" s="32"/>
      <c r="Q40" s="33"/>
      <c r="R40" s="32"/>
      <c r="S40" s="32"/>
      <c r="T40" s="32"/>
      <c r="U40" s="29"/>
      <c r="V40" s="32"/>
      <c r="W40" s="32"/>
      <c r="X40" s="25">
        <v>2024</v>
      </c>
      <c r="Y40" s="25">
        <v>2024</v>
      </c>
      <c r="Z40" s="20"/>
      <c r="AA40" s="19"/>
    </row>
    <row r="41" spans="1:27" s="1" customFormat="1" ht="47.25" x14ac:dyDescent="0.25">
      <c r="A41" s="25">
        <v>34</v>
      </c>
      <c r="B41" s="26" t="s">
        <v>97</v>
      </c>
      <c r="C41" s="27" t="s">
        <v>141</v>
      </c>
      <c r="D41" s="21" t="s">
        <v>142</v>
      </c>
      <c r="E41" s="27" t="s">
        <v>143</v>
      </c>
      <c r="F41" s="27"/>
      <c r="G41" s="32"/>
      <c r="H41" s="32"/>
      <c r="I41" s="28">
        <f t="shared" si="2"/>
        <v>181.57999999999998</v>
      </c>
      <c r="J41" s="27" t="s">
        <v>144</v>
      </c>
      <c r="K41" s="28">
        <f t="shared" si="0"/>
        <v>197</v>
      </c>
      <c r="L41" s="32">
        <f t="shared" si="4"/>
        <v>111.28999999999999</v>
      </c>
      <c r="M41" s="29">
        <v>103.58</v>
      </c>
      <c r="N41" s="32">
        <v>7.71</v>
      </c>
      <c r="O41" s="32"/>
      <c r="P41" s="32">
        <f>SUM(Q41,R41,S41)</f>
        <v>85.71</v>
      </c>
      <c r="Q41" s="33">
        <v>78</v>
      </c>
      <c r="R41" s="32">
        <v>7.71</v>
      </c>
      <c r="S41" s="32"/>
      <c r="T41" s="32"/>
      <c r="U41" s="29"/>
      <c r="V41" s="32"/>
      <c r="W41" s="32"/>
      <c r="X41" s="25">
        <v>2024</v>
      </c>
      <c r="Y41" s="25">
        <v>2025</v>
      </c>
      <c r="Z41" s="20"/>
      <c r="AA41" s="19"/>
    </row>
    <row r="42" spans="1:27" s="1" customFormat="1" ht="47.25" x14ac:dyDescent="0.25">
      <c r="A42" s="25">
        <v>35</v>
      </c>
      <c r="B42" s="26" t="s">
        <v>98</v>
      </c>
      <c r="C42" s="27" t="s">
        <v>145</v>
      </c>
      <c r="D42" s="21" t="s">
        <v>146</v>
      </c>
      <c r="E42" s="27" t="s">
        <v>147</v>
      </c>
      <c r="F42" s="27" t="s">
        <v>23</v>
      </c>
      <c r="G42" s="32">
        <v>53.35</v>
      </c>
      <c r="H42" s="32">
        <v>7.85</v>
      </c>
      <c r="I42" s="28">
        <f t="shared" si="2"/>
        <v>120.97999999999999</v>
      </c>
      <c r="J42" s="27" t="s">
        <v>23</v>
      </c>
      <c r="K42" s="28">
        <f t="shared" si="0"/>
        <v>74.739999999999995</v>
      </c>
      <c r="L42" s="32">
        <v>74.739999999999995</v>
      </c>
      <c r="M42" s="29">
        <v>67.63</v>
      </c>
      <c r="N42" s="32">
        <v>7.11</v>
      </c>
      <c r="O42" s="32"/>
      <c r="P42" s="32"/>
      <c r="Q42" s="33"/>
      <c r="R42" s="32"/>
      <c r="S42" s="32"/>
      <c r="T42" s="32"/>
      <c r="U42" s="29"/>
      <c r="V42" s="32"/>
      <c r="W42" s="32"/>
      <c r="X42" s="25">
        <v>2023</v>
      </c>
      <c r="Y42" s="25">
        <v>2024</v>
      </c>
      <c r="Z42" s="20"/>
      <c r="AA42" s="19"/>
    </row>
    <row r="43" spans="1:27" s="1" customFormat="1" ht="94.5" x14ac:dyDescent="0.25">
      <c r="A43" s="25">
        <v>36</v>
      </c>
      <c r="B43" s="26" t="s">
        <v>102</v>
      </c>
      <c r="C43" s="36" t="s">
        <v>148</v>
      </c>
      <c r="D43" s="21" t="s">
        <v>149</v>
      </c>
      <c r="E43" s="37" t="s">
        <v>437</v>
      </c>
      <c r="F43" s="27"/>
      <c r="G43" s="32"/>
      <c r="H43" s="32"/>
      <c r="I43" s="32">
        <f t="shared" si="2"/>
        <v>310.12</v>
      </c>
      <c r="J43" s="38" t="s">
        <v>150</v>
      </c>
      <c r="K43" s="39">
        <f t="shared" si="0"/>
        <v>325.12</v>
      </c>
      <c r="L43" s="32">
        <f>SUM(M43:O43)</f>
        <v>90</v>
      </c>
      <c r="M43" s="29">
        <v>85</v>
      </c>
      <c r="N43" s="32">
        <v>5</v>
      </c>
      <c r="O43" s="32"/>
      <c r="P43" s="32">
        <f>SUM(Q43:S43)</f>
        <v>125.12</v>
      </c>
      <c r="Q43" s="33">
        <v>120.12</v>
      </c>
      <c r="R43" s="32">
        <v>5</v>
      </c>
      <c r="S43" s="32"/>
      <c r="T43" s="32">
        <f>SUM(U43,V43,W43)</f>
        <v>110</v>
      </c>
      <c r="U43" s="29">
        <v>105</v>
      </c>
      <c r="V43" s="32">
        <v>5</v>
      </c>
      <c r="W43" s="32"/>
      <c r="X43" s="25">
        <v>2024</v>
      </c>
      <c r="Y43" s="25">
        <v>2026</v>
      </c>
      <c r="Z43" s="20"/>
      <c r="AA43" s="19"/>
    </row>
    <row r="44" spans="1:27" s="1" customFormat="1" ht="79.150000000000006" customHeight="1" x14ac:dyDescent="0.25">
      <c r="A44" s="25">
        <v>37</v>
      </c>
      <c r="B44" s="26" t="s">
        <v>104</v>
      </c>
      <c r="C44" s="36" t="s">
        <v>148</v>
      </c>
      <c r="D44" s="21" t="s">
        <v>149</v>
      </c>
      <c r="E44" s="37" t="s">
        <v>438</v>
      </c>
      <c r="F44" s="27"/>
      <c r="G44" s="32"/>
      <c r="H44" s="32"/>
      <c r="I44" s="32">
        <f t="shared" si="2"/>
        <v>70</v>
      </c>
      <c r="J44" s="130" t="s">
        <v>632</v>
      </c>
      <c r="K44" s="39">
        <f t="shared" si="0"/>
        <v>77.900000000000006</v>
      </c>
      <c r="L44" s="32">
        <f>SUM(M44:O44)</f>
        <v>24.5</v>
      </c>
      <c r="M44" s="29">
        <v>20</v>
      </c>
      <c r="N44" s="32">
        <v>4.5</v>
      </c>
      <c r="O44" s="32"/>
      <c r="P44" s="32">
        <f>SUM(Q44:S44)</f>
        <v>53.4</v>
      </c>
      <c r="Q44" s="33">
        <v>50</v>
      </c>
      <c r="R44" s="32">
        <v>3.4</v>
      </c>
      <c r="S44" s="32"/>
      <c r="T44" s="32"/>
      <c r="U44" s="29"/>
      <c r="V44" s="32"/>
      <c r="W44" s="32"/>
      <c r="X44" s="25">
        <v>2024</v>
      </c>
      <c r="Y44" s="25">
        <v>2027</v>
      </c>
      <c r="Z44" s="20"/>
      <c r="AA44" s="19"/>
    </row>
    <row r="45" spans="1:27" s="1" customFormat="1" ht="78.75" x14ac:dyDescent="0.25">
      <c r="A45" s="25">
        <v>38</v>
      </c>
      <c r="B45" s="26" t="s">
        <v>553</v>
      </c>
      <c r="C45" s="36" t="s">
        <v>151</v>
      </c>
      <c r="D45" s="21" t="s">
        <v>152</v>
      </c>
      <c r="E45" s="37" t="s">
        <v>438</v>
      </c>
      <c r="F45" s="41" t="s">
        <v>564</v>
      </c>
      <c r="G45" s="32">
        <v>5</v>
      </c>
      <c r="H45" s="32">
        <v>0.97</v>
      </c>
      <c r="I45" s="32">
        <f t="shared" si="2"/>
        <v>34.58</v>
      </c>
      <c r="J45" s="41" t="s">
        <v>564</v>
      </c>
      <c r="K45" s="39">
        <f t="shared" si="0"/>
        <v>35.159999999999997</v>
      </c>
      <c r="L45" s="32">
        <f>SUM(M45:O45)</f>
        <v>35.159999999999997</v>
      </c>
      <c r="M45" s="29">
        <v>29.58</v>
      </c>
      <c r="N45" s="32">
        <v>5.58</v>
      </c>
      <c r="O45" s="32"/>
      <c r="P45" s="32"/>
      <c r="Q45" s="29"/>
      <c r="R45" s="32"/>
      <c r="S45" s="32"/>
      <c r="T45" s="32"/>
      <c r="U45" s="29"/>
      <c r="V45" s="32"/>
      <c r="W45" s="32"/>
      <c r="X45" s="25">
        <v>2023</v>
      </c>
      <c r="Y45" s="25">
        <v>2027</v>
      </c>
      <c r="Z45" s="20"/>
      <c r="AA45" s="19"/>
    </row>
    <row r="46" spans="1:27" s="1" customFormat="1" ht="63" x14ac:dyDescent="0.25">
      <c r="A46" s="25">
        <v>39</v>
      </c>
      <c r="B46" s="26" t="s">
        <v>554</v>
      </c>
      <c r="C46" s="42" t="s">
        <v>153</v>
      </c>
      <c r="D46" s="21" t="s">
        <v>154</v>
      </c>
      <c r="E46" s="37" t="s">
        <v>59</v>
      </c>
      <c r="F46" s="27"/>
      <c r="G46" s="32"/>
      <c r="H46" s="32"/>
      <c r="I46" s="32">
        <f t="shared" si="2"/>
        <v>500</v>
      </c>
      <c r="J46" s="38" t="s">
        <v>155</v>
      </c>
      <c r="K46" s="39">
        <f t="shared" si="0"/>
        <v>662.16000000000008</v>
      </c>
      <c r="L46" s="32">
        <f>SUM(M46:O46)</f>
        <v>135.25</v>
      </c>
      <c r="M46" s="29">
        <v>94.68</v>
      </c>
      <c r="N46" s="32">
        <v>40.57</v>
      </c>
      <c r="O46" s="32"/>
      <c r="P46" s="32">
        <f>SUM(Q46:S46)</f>
        <v>235.61</v>
      </c>
      <c r="Q46" s="33">
        <v>181.24</v>
      </c>
      <c r="R46" s="32">
        <v>54.37</v>
      </c>
      <c r="S46" s="32"/>
      <c r="T46" s="32">
        <f>SUM(U46,V46,W46)</f>
        <v>291.3</v>
      </c>
      <c r="U46" s="29">
        <v>224.08</v>
      </c>
      <c r="V46" s="32">
        <v>67.22</v>
      </c>
      <c r="W46" s="32"/>
      <c r="X46" s="25">
        <v>2024</v>
      </c>
      <c r="Y46" s="25">
        <v>2027</v>
      </c>
      <c r="Z46" s="20"/>
      <c r="AA46" s="19"/>
    </row>
    <row r="47" spans="1:27" s="1" customFormat="1" ht="63" x14ac:dyDescent="0.25">
      <c r="A47" s="25">
        <v>40</v>
      </c>
      <c r="B47" s="26" t="s">
        <v>656</v>
      </c>
      <c r="C47" s="42" t="s">
        <v>156</v>
      </c>
      <c r="D47" s="21" t="s">
        <v>157</v>
      </c>
      <c r="E47" s="37" t="s">
        <v>158</v>
      </c>
      <c r="F47" s="38" t="s">
        <v>465</v>
      </c>
      <c r="G47" s="32">
        <v>6.3</v>
      </c>
      <c r="H47" s="32">
        <v>0.7</v>
      </c>
      <c r="I47" s="32">
        <f t="shared" si="2"/>
        <v>18.3</v>
      </c>
      <c r="J47" s="38" t="s">
        <v>465</v>
      </c>
      <c r="K47" s="39">
        <f t="shared" si="0"/>
        <v>13.32</v>
      </c>
      <c r="L47" s="32">
        <f>SUM(M47:O47)</f>
        <v>13.32</v>
      </c>
      <c r="M47" s="29">
        <v>12</v>
      </c>
      <c r="N47" s="32">
        <v>1.32</v>
      </c>
      <c r="O47" s="32"/>
      <c r="P47" s="32"/>
      <c r="Q47" s="33"/>
      <c r="R47" s="32"/>
      <c r="S47" s="32"/>
      <c r="T47" s="32"/>
      <c r="U47" s="29"/>
      <c r="V47" s="32"/>
      <c r="W47" s="32"/>
      <c r="X47" s="25">
        <v>2023</v>
      </c>
      <c r="Y47" s="25">
        <v>2024</v>
      </c>
      <c r="Z47" s="20"/>
      <c r="AA47" s="19"/>
    </row>
    <row r="48" spans="1:27" s="1" customFormat="1" ht="63" x14ac:dyDescent="0.25">
      <c r="A48" s="25">
        <v>41</v>
      </c>
      <c r="B48" s="26" t="s">
        <v>657</v>
      </c>
      <c r="C48" s="42" t="s">
        <v>156</v>
      </c>
      <c r="D48" s="21" t="s">
        <v>159</v>
      </c>
      <c r="E48" s="37" t="s">
        <v>158</v>
      </c>
      <c r="F48" s="27"/>
      <c r="G48" s="32"/>
      <c r="H48" s="32"/>
      <c r="I48" s="32">
        <f t="shared" si="2"/>
        <v>113.21</v>
      </c>
      <c r="J48" s="38" t="s">
        <v>160</v>
      </c>
      <c r="K48" s="39">
        <f t="shared" si="0"/>
        <v>118.21</v>
      </c>
      <c r="L48" s="32"/>
      <c r="M48" s="29"/>
      <c r="N48" s="32"/>
      <c r="O48" s="32"/>
      <c r="P48" s="32">
        <f t="shared" ref="P48:P54" si="6">SUM(Q48:S48)</f>
        <v>118.21</v>
      </c>
      <c r="Q48" s="33">
        <v>113.21</v>
      </c>
      <c r="R48" s="32">
        <v>5</v>
      </c>
      <c r="S48" s="32"/>
      <c r="T48" s="32"/>
      <c r="U48" s="43"/>
      <c r="V48" s="32"/>
      <c r="W48" s="32"/>
      <c r="X48" s="25">
        <v>2025</v>
      </c>
      <c r="Y48" s="25">
        <v>2025</v>
      </c>
      <c r="Z48" s="20"/>
      <c r="AA48" s="19"/>
    </row>
    <row r="49" spans="1:27" s="1" customFormat="1" ht="63" x14ac:dyDescent="0.25">
      <c r="A49" s="25">
        <v>42</v>
      </c>
      <c r="B49" s="26" t="s">
        <v>658</v>
      </c>
      <c r="C49" s="42" t="s">
        <v>161</v>
      </c>
      <c r="D49" s="21" t="s">
        <v>162</v>
      </c>
      <c r="E49" s="37" t="s">
        <v>163</v>
      </c>
      <c r="F49" s="40" t="s">
        <v>164</v>
      </c>
      <c r="G49" s="32"/>
      <c r="H49" s="32"/>
      <c r="I49" s="32">
        <f t="shared" si="2"/>
        <v>107.92</v>
      </c>
      <c r="J49" s="40" t="s">
        <v>164</v>
      </c>
      <c r="K49" s="39">
        <f t="shared" si="0"/>
        <v>129.9</v>
      </c>
      <c r="L49" s="32">
        <f>SUM(M49:O49)</f>
        <v>86.9</v>
      </c>
      <c r="M49" s="29">
        <v>71.92</v>
      </c>
      <c r="N49" s="32">
        <v>14.98</v>
      </c>
      <c r="O49" s="32"/>
      <c r="P49" s="32">
        <f t="shared" si="6"/>
        <v>43</v>
      </c>
      <c r="Q49" s="29">
        <v>36</v>
      </c>
      <c r="R49" s="32">
        <v>7</v>
      </c>
      <c r="S49" s="32"/>
      <c r="T49" s="32"/>
      <c r="U49" s="43"/>
      <c r="V49" s="32"/>
      <c r="W49" s="32"/>
      <c r="X49" s="25">
        <v>2023</v>
      </c>
      <c r="Y49" s="25">
        <v>2025</v>
      </c>
      <c r="Z49" s="20"/>
      <c r="AA49" s="19"/>
    </row>
    <row r="50" spans="1:27" s="1" customFormat="1" ht="47.25" x14ac:dyDescent="0.25">
      <c r="A50" s="25">
        <v>43</v>
      </c>
      <c r="B50" s="26" t="s">
        <v>659</v>
      </c>
      <c r="C50" s="42" t="s">
        <v>460</v>
      </c>
      <c r="D50" s="21" t="s">
        <v>165</v>
      </c>
      <c r="E50" s="37" t="s">
        <v>49</v>
      </c>
      <c r="F50" s="27"/>
      <c r="G50" s="32"/>
      <c r="H50" s="32"/>
      <c r="I50" s="32">
        <f t="shared" si="2"/>
        <v>395.28</v>
      </c>
      <c r="J50" s="38" t="s">
        <v>166</v>
      </c>
      <c r="K50" s="39">
        <f t="shared" si="0"/>
        <v>494.09999999999997</v>
      </c>
      <c r="L50" s="32">
        <f>SUM(M50:O50)</f>
        <v>164.7</v>
      </c>
      <c r="M50" s="29">
        <v>131.76</v>
      </c>
      <c r="N50" s="44">
        <v>32.94</v>
      </c>
      <c r="O50" s="32"/>
      <c r="P50" s="32">
        <f t="shared" si="6"/>
        <v>166.46</v>
      </c>
      <c r="Q50" s="29">
        <v>133.52000000000001</v>
      </c>
      <c r="R50" s="44">
        <v>32.94</v>
      </c>
      <c r="S50" s="32"/>
      <c r="T50" s="32">
        <f>SUM(U50,V50,W50)</f>
        <v>162.94</v>
      </c>
      <c r="U50" s="43">
        <v>130</v>
      </c>
      <c r="V50" s="44">
        <v>32.94</v>
      </c>
      <c r="W50" s="32"/>
      <c r="X50" s="25">
        <v>2024</v>
      </c>
      <c r="Y50" s="25">
        <v>2027</v>
      </c>
      <c r="Z50" s="20"/>
      <c r="AA50" s="19"/>
    </row>
    <row r="51" spans="1:27" s="1" customFormat="1" ht="47.25" x14ac:dyDescent="0.25">
      <c r="A51" s="25">
        <v>44</v>
      </c>
      <c r="B51" s="26" t="s">
        <v>660</v>
      </c>
      <c r="C51" s="42" t="s">
        <v>167</v>
      </c>
      <c r="D51" s="21" t="s">
        <v>168</v>
      </c>
      <c r="E51" s="37" t="s">
        <v>169</v>
      </c>
      <c r="F51" s="27"/>
      <c r="G51" s="32"/>
      <c r="H51" s="32"/>
      <c r="I51" s="32">
        <f t="shared" si="2"/>
        <v>133.72</v>
      </c>
      <c r="J51" s="40" t="s">
        <v>170</v>
      </c>
      <c r="K51" s="39">
        <f t="shared" si="0"/>
        <v>161.91999999999999</v>
      </c>
      <c r="L51" s="32"/>
      <c r="M51" s="29"/>
      <c r="N51" s="32"/>
      <c r="O51" s="32"/>
      <c r="P51" s="32">
        <f t="shared" si="6"/>
        <v>85.1</v>
      </c>
      <c r="Q51" s="33">
        <v>70</v>
      </c>
      <c r="R51" s="32">
        <v>15.1</v>
      </c>
      <c r="S51" s="32"/>
      <c r="T51" s="32">
        <f>SUM(U51,V51,W51)</f>
        <v>76.819999999999993</v>
      </c>
      <c r="U51" s="29">
        <v>63.72</v>
      </c>
      <c r="V51" s="32">
        <v>13.1</v>
      </c>
      <c r="W51" s="32"/>
      <c r="X51" s="25">
        <v>2025</v>
      </c>
      <c r="Y51" s="25">
        <v>2026</v>
      </c>
      <c r="Z51" s="20"/>
      <c r="AA51" s="19"/>
    </row>
    <row r="52" spans="1:27" s="1" customFormat="1" ht="47.25" x14ac:dyDescent="0.25">
      <c r="A52" s="25">
        <v>45</v>
      </c>
      <c r="B52" s="26" t="s">
        <v>661</v>
      </c>
      <c r="C52" s="42" t="s">
        <v>171</v>
      </c>
      <c r="D52" s="21" t="s">
        <v>172</v>
      </c>
      <c r="E52" s="27" t="s">
        <v>173</v>
      </c>
      <c r="F52" s="27"/>
      <c r="G52" s="32"/>
      <c r="H52" s="32"/>
      <c r="I52" s="32">
        <f t="shared" si="2"/>
        <v>237</v>
      </c>
      <c r="J52" s="38" t="s">
        <v>633</v>
      </c>
      <c r="K52" s="39">
        <f t="shared" si="0"/>
        <v>538</v>
      </c>
      <c r="L52" s="32">
        <f>SUM(M52:O52)</f>
        <v>269</v>
      </c>
      <c r="M52" s="29">
        <v>118.5</v>
      </c>
      <c r="N52" s="32"/>
      <c r="O52" s="32">
        <v>150.5</v>
      </c>
      <c r="P52" s="32">
        <f t="shared" si="6"/>
        <v>269</v>
      </c>
      <c r="Q52" s="33">
        <v>118.5</v>
      </c>
      <c r="R52" s="32"/>
      <c r="S52" s="32">
        <v>150.5</v>
      </c>
      <c r="T52" s="32"/>
      <c r="U52" s="29"/>
      <c r="V52" s="32"/>
      <c r="W52" s="32"/>
      <c r="X52" s="25">
        <v>2024</v>
      </c>
      <c r="Y52" s="25">
        <v>2025</v>
      </c>
      <c r="Z52" s="20"/>
      <c r="AA52" s="19"/>
    </row>
    <row r="53" spans="1:27" s="1" customFormat="1" ht="47.25" x14ac:dyDescent="0.25">
      <c r="A53" s="25">
        <v>46</v>
      </c>
      <c r="B53" s="26" t="s">
        <v>662</v>
      </c>
      <c r="C53" s="42" t="s">
        <v>174</v>
      </c>
      <c r="D53" s="21" t="s">
        <v>175</v>
      </c>
      <c r="E53" s="27" t="s">
        <v>428</v>
      </c>
      <c r="F53" s="27"/>
      <c r="G53" s="32"/>
      <c r="H53" s="32"/>
      <c r="I53" s="32">
        <f t="shared" si="2"/>
        <v>121.72999999999999</v>
      </c>
      <c r="J53" s="38" t="s">
        <v>176</v>
      </c>
      <c r="K53" s="39">
        <f t="shared" si="0"/>
        <v>187.32999999999998</v>
      </c>
      <c r="L53" s="32"/>
      <c r="M53" s="33"/>
      <c r="N53" s="32"/>
      <c r="O53" s="32"/>
      <c r="P53" s="32">
        <f t="shared" si="6"/>
        <v>92.6</v>
      </c>
      <c r="Q53" s="33">
        <v>60</v>
      </c>
      <c r="R53" s="32">
        <v>32.6</v>
      </c>
      <c r="S53" s="32"/>
      <c r="T53" s="32">
        <f>SUM(U53,V53,W53)</f>
        <v>94.72999999999999</v>
      </c>
      <c r="U53" s="45">
        <v>61.73</v>
      </c>
      <c r="V53" s="32">
        <v>33</v>
      </c>
      <c r="W53" s="32"/>
      <c r="X53" s="25">
        <v>2025</v>
      </c>
      <c r="Y53" s="25">
        <v>2026</v>
      </c>
      <c r="Z53" s="20"/>
      <c r="AA53" s="19"/>
    </row>
    <row r="54" spans="1:27" s="1" customFormat="1" ht="47.25" x14ac:dyDescent="0.25">
      <c r="A54" s="25">
        <v>47</v>
      </c>
      <c r="B54" s="26" t="s">
        <v>663</v>
      </c>
      <c r="C54" s="42" t="s">
        <v>177</v>
      </c>
      <c r="D54" s="21" t="s">
        <v>178</v>
      </c>
      <c r="E54" s="37" t="s">
        <v>179</v>
      </c>
      <c r="F54" s="27"/>
      <c r="G54" s="32"/>
      <c r="H54" s="32"/>
      <c r="I54" s="32">
        <f t="shared" si="2"/>
        <v>349</v>
      </c>
      <c r="J54" s="38" t="s">
        <v>400</v>
      </c>
      <c r="K54" s="39">
        <f t="shared" si="0"/>
        <v>394.8</v>
      </c>
      <c r="L54" s="32"/>
      <c r="M54" s="29"/>
      <c r="N54" s="32"/>
      <c r="O54" s="32"/>
      <c r="P54" s="32">
        <f t="shared" si="6"/>
        <v>170.9</v>
      </c>
      <c r="Q54" s="33">
        <v>150</v>
      </c>
      <c r="R54" s="32">
        <v>20.9</v>
      </c>
      <c r="S54" s="32"/>
      <c r="T54" s="32">
        <f>SUM(U54,V54,W54)</f>
        <v>223.9</v>
      </c>
      <c r="U54" s="43">
        <v>199</v>
      </c>
      <c r="V54" s="32">
        <v>24.9</v>
      </c>
      <c r="W54" s="32"/>
      <c r="X54" s="25">
        <v>2025</v>
      </c>
      <c r="Y54" s="25">
        <v>2027</v>
      </c>
      <c r="Z54" s="20"/>
      <c r="AA54" s="19"/>
    </row>
    <row r="55" spans="1:27" s="1" customFormat="1" ht="94.5" x14ac:dyDescent="0.25">
      <c r="A55" s="25">
        <v>48</v>
      </c>
      <c r="B55" s="26" t="s">
        <v>664</v>
      </c>
      <c r="C55" s="42" t="s">
        <v>180</v>
      </c>
      <c r="D55" s="21" t="s">
        <v>181</v>
      </c>
      <c r="E55" s="37" t="s">
        <v>438</v>
      </c>
      <c r="F55" s="27"/>
      <c r="G55" s="32"/>
      <c r="H55" s="32"/>
      <c r="I55" s="32">
        <f t="shared" si="2"/>
        <v>190.92000000000002</v>
      </c>
      <c r="J55" s="38" t="s">
        <v>401</v>
      </c>
      <c r="K55" s="39">
        <f t="shared" si="0"/>
        <v>190.92000000000002</v>
      </c>
      <c r="L55" s="32">
        <f>SUM(M55:O55)</f>
        <v>96.78</v>
      </c>
      <c r="M55" s="29">
        <v>96.78</v>
      </c>
      <c r="N55" s="32"/>
      <c r="O55" s="32"/>
      <c r="P55" s="32">
        <f>SUM(Q55,R55,S55)</f>
        <v>94.14</v>
      </c>
      <c r="Q55" s="33">
        <v>94.14</v>
      </c>
      <c r="R55" s="32"/>
      <c r="S55" s="32"/>
      <c r="T55" s="32"/>
      <c r="U55" s="43"/>
      <c r="V55" s="32"/>
      <c r="W55" s="32"/>
      <c r="X55" s="25">
        <v>2024</v>
      </c>
      <c r="Y55" s="25">
        <v>2025</v>
      </c>
      <c r="Z55" s="20"/>
      <c r="AA55" s="19"/>
    </row>
    <row r="56" spans="1:27" s="1" customFormat="1" ht="47.25" x14ac:dyDescent="0.25">
      <c r="A56" s="25">
        <v>49</v>
      </c>
      <c r="B56" s="26" t="s">
        <v>665</v>
      </c>
      <c r="C56" s="42" t="s">
        <v>182</v>
      </c>
      <c r="D56" s="21" t="s">
        <v>183</v>
      </c>
      <c r="E56" s="37" t="s">
        <v>66</v>
      </c>
      <c r="F56" s="27"/>
      <c r="G56" s="32"/>
      <c r="H56" s="32"/>
      <c r="I56" s="32">
        <f t="shared" si="2"/>
        <v>301.88</v>
      </c>
      <c r="J56" s="38" t="s">
        <v>445</v>
      </c>
      <c r="K56" s="39">
        <f t="shared" si="0"/>
        <v>355.15</v>
      </c>
      <c r="L56" s="32"/>
      <c r="M56" s="29"/>
      <c r="N56" s="32"/>
      <c r="O56" s="32"/>
      <c r="P56" s="32">
        <f>SUM(Q56:S56)</f>
        <v>117.65</v>
      </c>
      <c r="Q56" s="33">
        <v>100</v>
      </c>
      <c r="R56" s="32">
        <v>17.649999999999999</v>
      </c>
      <c r="S56" s="32"/>
      <c r="T56" s="32">
        <f>SUM(U56,V56,W56)</f>
        <v>237.5</v>
      </c>
      <c r="U56" s="43">
        <v>201.88</v>
      </c>
      <c r="V56" s="32">
        <v>35.619999999999997</v>
      </c>
      <c r="W56" s="32"/>
      <c r="X56" s="25">
        <v>2025</v>
      </c>
      <c r="Y56" s="25">
        <v>2026</v>
      </c>
      <c r="Z56" s="20"/>
      <c r="AA56" s="19"/>
    </row>
    <row r="57" spans="1:27" s="1" customFormat="1" ht="94.5" x14ac:dyDescent="0.25">
      <c r="A57" s="25">
        <v>50</v>
      </c>
      <c r="B57" s="26" t="s">
        <v>666</v>
      </c>
      <c r="C57" s="42" t="s">
        <v>184</v>
      </c>
      <c r="D57" s="21" t="s">
        <v>185</v>
      </c>
      <c r="E57" s="37" t="s">
        <v>186</v>
      </c>
      <c r="F57" s="38" t="s">
        <v>446</v>
      </c>
      <c r="G57" s="32">
        <v>15.58</v>
      </c>
      <c r="H57" s="32">
        <v>1.73</v>
      </c>
      <c r="I57" s="32">
        <f t="shared" si="2"/>
        <v>54.629999999999995</v>
      </c>
      <c r="J57" s="131" t="s">
        <v>634</v>
      </c>
      <c r="K57" s="39">
        <f t="shared" si="0"/>
        <v>43.39</v>
      </c>
      <c r="L57" s="32">
        <f>SUM(M57:O57)</f>
        <v>43.39</v>
      </c>
      <c r="M57" s="29">
        <v>39.049999999999997</v>
      </c>
      <c r="N57" s="32">
        <v>4.34</v>
      </c>
      <c r="O57" s="32"/>
      <c r="P57" s="32"/>
      <c r="Q57" s="33"/>
      <c r="R57" s="32"/>
      <c r="S57" s="32"/>
      <c r="T57" s="32"/>
      <c r="U57" s="43"/>
      <c r="V57" s="32"/>
      <c r="W57" s="32"/>
      <c r="X57" s="25">
        <v>2023</v>
      </c>
      <c r="Y57" s="25">
        <v>2024</v>
      </c>
      <c r="Z57" s="20"/>
      <c r="AA57" s="19"/>
    </row>
    <row r="58" spans="1:27" s="1" customFormat="1" ht="75" customHeight="1" x14ac:dyDescent="0.25">
      <c r="A58" s="25">
        <v>51</v>
      </c>
      <c r="B58" s="26" t="s">
        <v>667</v>
      </c>
      <c r="C58" s="42" t="s">
        <v>187</v>
      </c>
      <c r="D58" s="21" t="s">
        <v>188</v>
      </c>
      <c r="E58" s="37" t="s">
        <v>186</v>
      </c>
      <c r="F58" s="27"/>
      <c r="G58" s="32"/>
      <c r="H58" s="32"/>
      <c r="I58" s="32">
        <f t="shared" si="2"/>
        <v>324.7</v>
      </c>
      <c r="J58" s="131" t="s">
        <v>635</v>
      </c>
      <c r="K58" s="39">
        <f t="shared" si="0"/>
        <v>324.7</v>
      </c>
      <c r="L58" s="32">
        <f>SUM(M58:O58)</f>
        <v>62.35</v>
      </c>
      <c r="M58" s="29">
        <v>62.35</v>
      </c>
      <c r="N58" s="32"/>
      <c r="O58" s="32"/>
      <c r="P58" s="32">
        <f>SUM(Q58:S58)</f>
        <v>162.35</v>
      </c>
      <c r="Q58" s="33">
        <v>162.35</v>
      </c>
      <c r="R58" s="32"/>
      <c r="S58" s="32"/>
      <c r="T58" s="43">
        <f>SUM(U58,V58,W58)</f>
        <v>100</v>
      </c>
      <c r="U58" s="33">
        <v>100</v>
      </c>
      <c r="V58" s="32"/>
      <c r="W58" s="32"/>
      <c r="X58" s="25">
        <v>2024</v>
      </c>
      <c r="Y58" s="25">
        <v>2026</v>
      </c>
      <c r="Z58" s="20"/>
      <c r="AA58" s="19"/>
    </row>
    <row r="59" spans="1:27" s="1" customFormat="1" ht="47.25" x14ac:dyDescent="0.25">
      <c r="A59" s="25">
        <v>52</v>
      </c>
      <c r="B59" s="26" t="s">
        <v>668</v>
      </c>
      <c r="C59" s="42" t="s">
        <v>189</v>
      </c>
      <c r="D59" s="21" t="s">
        <v>190</v>
      </c>
      <c r="E59" s="37" t="s">
        <v>191</v>
      </c>
      <c r="F59" s="27"/>
      <c r="G59" s="32"/>
      <c r="H59" s="32"/>
      <c r="I59" s="32">
        <f t="shared" si="2"/>
        <v>500</v>
      </c>
      <c r="J59" s="38" t="s">
        <v>447</v>
      </c>
      <c r="K59" s="39">
        <f t="shared" si="0"/>
        <v>596.30999999999995</v>
      </c>
      <c r="L59" s="32">
        <f>SUM(M59:O59)</f>
        <v>93.08</v>
      </c>
      <c r="M59" s="29">
        <v>93.08</v>
      </c>
      <c r="N59" s="35"/>
      <c r="O59" s="32"/>
      <c r="P59" s="32">
        <f>SUM(Q59:S59)</f>
        <v>262.41499999999996</v>
      </c>
      <c r="Q59" s="29">
        <v>214.26</v>
      </c>
      <c r="R59" s="32">
        <v>48.155000000000001</v>
      </c>
      <c r="S59" s="32"/>
      <c r="T59" s="32">
        <f>SUM(U59,V59,W59)</f>
        <v>240.815</v>
      </c>
      <c r="U59" s="29">
        <v>192.66</v>
      </c>
      <c r="V59" s="32">
        <v>48.155000000000001</v>
      </c>
      <c r="W59" s="32"/>
      <c r="X59" s="25">
        <v>2024</v>
      </c>
      <c r="Y59" s="25">
        <v>2026</v>
      </c>
      <c r="Z59" s="20"/>
      <c r="AA59" s="19"/>
    </row>
    <row r="60" spans="1:27" s="1" customFormat="1" ht="47.25" x14ac:dyDescent="0.25">
      <c r="A60" s="25">
        <v>53</v>
      </c>
      <c r="B60" s="26" t="s">
        <v>669</v>
      </c>
      <c r="C60" s="42" t="s">
        <v>192</v>
      </c>
      <c r="D60" s="21" t="s">
        <v>193</v>
      </c>
      <c r="E60" s="37" t="s">
        <v>439</v>
      </c>
      <c r="F60" s="27"/>
      <c r="G60" s="32"/>
      <c r="H60" s="32"/>
      <c r="I60" s="32">
        <f t="shared" si="2"/>
        <v>149.41</v>
      </c>
      <c r="J60" s="38" t="s">
        <v>194</v>
      </c>
      <c r="K60" s="39">
        <f t="shared" si="0"/>
        <v>166.01</v>
      </c>
      <c r="L60" s="32">
        <f>SUM(M60:O60)</f>
        <v>62.48</v>
      </c>
      <c r="M60" s="29">
        <v>56.23</v>
      </c>
      <c r="N60" s="32">
        <v>6.25</v>
      </c>
      <c r="O60" s="32"/>
      <c r="P60" s="32">
        <f>SUM(Q60:S60)</f>
        <v>103.53</v>
      </c>
      <c r="Q60" s="29">
        <v>93.18</v>
      </c>
      <c r="R60" s="32">
        <v>10.35</v>
      </c>
      <c r="S60" s="32"/>
      <c r="T60" s="32"/>
      <c r="U60" s="43"/>
      <c r="V60" s="32"/>
      <c r="W60" s="32"/>
      <c r="X60" s="25">
        <v>2024</v>
      </c>
      <c r="Y60" s="25">
        <v>2025</v>
      </c>
      <c r="Z60" s="20"/>
      <c r="AA60" s="19"/>
    </row>
    <row r="61" spans="1:27" s="1" customFormat="1" ht="78.75" x14ac:dyDescent="0.25">
      <c r="A61" s="25">
        <v>54</v>
      </c>
      <c r="B61" s="26" t="s">
        <v>670</v>
      </c>
      <c r="C61" s="42" t="s">
        <v>195</v>
      </c>
      <c r="D61" s="21" t="s">
        <v>196</v>
      </c>
      <c r="E61" s="37" t="s">
        <v>197</v>
      </c>
      <c r="F61" s="38" t="s">
        <v>198</v>
      </c>
      <c r="G61" s="32"/>
      <c r="H61" s="32"/>
      <c r="I61" s="32">
        <f t="shared" si="2"/>
        <v>64.45</v>
      </c>
      <c r="J61" s="38" t="s">
        <v>198</v>
      </c>
      <c r="K61" s="28">
        <f t="shared" si="0"/>
        <v>78.400000000000006</v>
      </c>
      <c r="L61" s="32">
        <f>SUM(M61:O61)</f>
        <v>78.400000000000006</v>
      </c>
      <c r="M61" s="29">
        <v>64.45</v>
      </c>
      <c r="N61" s="32">
        <v>13.95</v>
      </c>
      <c r="O61" s="32"/>
      <c r="P61" s="32"/>
      <c r="Q61" s="33"/>
      <c r="R61" s="32"/>
      <c r="S61" s="32"/>
      <c r="T61" s="32"/>
      <c r="U61" s="43"/>
      <c r="V61" s="32"/>
      <c r="W61" s="32"/>
      <c r="X61" s="25">
        <v>2023</v>
      </c>
      <c r="Y61" s="25">
        <v>2024</v>
      </c>
      <c r="Z61" s="20"/>
      <c r="AA61" s="19"/>
    </row>
    <row r="62" spans="1:27" s="1" customFormat="1" ht="47.25" x14ac:dyDescent="0.25">
      <c r="A62" s="25">
        <v>55</v>
      </c>
      <c r="B62" s="26" t="s">
        <v>671</v>
      </c>
      <c r="C62" s="42" t="s">
        <v>199</v>
      </c>
      <c r="D62" s="21" t="s">
        <v>200</v>
      </c>
      <c r="E62" s="27" t="s">
        <v>201</v>
      </c>
      <c r="F62" s="27"/>
      <c r="G62" s="32"/>
      <c r="H62" s="32"/>
      <c r="I62" s="32">
        <f t="shared" si="2"/>
        <v>500</v>
      </c>
      <c r="J62" s="46" t="s">
        <v>202</v>
      </c>
      <c r="K62" s="39">
        <f t="shared" si="0"/>
        <v>500</v>
      </c>
      <c r="L62" s="47"/>
      <c r="M62" s="47"/>
      <c r="N62" s="48"/>
      <c r="O62" s="48"/>
      <c r="P62" s="32">
        <f>SUM(Q62:S62)</f>
        <v>150</v>
      </c>
      <c r="Q62" s="47">
        <v>150</v>
      </c>
      <c r="R62" s="48"/>
      <c r="S62" s="48"/>
      <c r="T62" s="48">
        <f>SUM(U62,V62,W62)</f>
        <v>350</v>
      </c>
      <c r="U62" s="49">
        <v>350</v>
      </c>
      <c r="V62" s="48"/>
      <c r="W62" s="48"/>
      <c r="X62" s="25">
        <v>2025</v>
      </c>
      <c r="Y62" s="25">
        <v>2026</v>
      </c>
      <c r="Z62" s="20"/>
      <c r="AA62" s="19"/>
    </row>
    <row r="63" spans="1:27" s="1" customFormat="1" ht="63" x14ac:dyDescent="0.25">
      <c r="A63" s="25">
        <v>56</v>
      </c>
      <c r="B63" s="26" t="s">
        <v>672</v>
      </c>
      <c r="C63" s="42" t="s">
        <v>203</v>
      </c>
      <c r="D63" s="21" t="s">
        <v>204</v>
      </c>
      <c r="E63" s="37" t="s">
        <v>111</v>
      </c>
      <c r="F63" s="38" t="s">
        <v>464</v>
      </c>
      <c r="G63" s="32">
        <v>24.3</v>
      </c>
      <c r="H63" s="32">
        <v>6.07</v>
      </c>
      <c r="I63" s="32">
        <f t="shared" si="2"/>
        <v>72.64</v>
      </c>
      <c r="J63" s="38" t="s">
        <v>464</v>
      </c>
      <c r="K63" s="39">
        <f t="shared" si="0"/>
        <v>60.42</v>
      </c>
      <c r="L63" s="32">
        <f>SUM(M63:O63)</f>
        <v>60.42</v>
      </c>
      <c r="M63" s="29">
        <v>48.34</v>
      </c>
      <c r="N63" s="32">
        <v>12.08</v>
      </c>
      <c r="O63" s="32"/>
      <c r="P63" s="32"/>
      <c r="Q63" s="33"/>
      <c r="R63" s="32"/>
      <c r="S63" s="32"/>
      <c r="T63" s="32"/>
      <c r="U63" s="29"/>
      <c r="V63" s="32"/>
      <c r="W63" s="32"/>
      <c r="X63" s="25">
        <v>2023</v>
      </c>
      <c r="Y63" s="25">
        <v>2024</v>
      </c>
      <c r="Z63" s="20"/>
      <c r="AA63" s="19"/>
    </row>
    <row r="64" spans="1:27" s="1" customFormat="1" ht="47.25" x14ac:dyDescent="0.25">
      <c r="A64" s="25">
        <v>57</v>
      </c>
      <c r="B64" s="26" t="s">
        <v>673</v>
      </c>
      <c r="C64" s="42" t="s">
        <v>51</v>
      </c>
      <c r="D64" s="21" t="s">
        <v>205</v>
      </c>
      <c r="E64" s="37" t="s">
        <v>206</v>
      </c>
      <c r="F64" s="27"/>
      <c r="G64" s="32"/>
      <c r="H64" s="32"/>
      <c r="I64" s="32">
        <f t="shared" si="2"/>
        <v>344.74</v>
      </c>
      <c r="J64" s="38" t="s">
        <v>207</v>
      </c>
      <c r="K64" s="39">
        <f t="shared" si="0"/>
        <v>499.62</v>
      </c>
      <c r="L64" s="32">
        <f>SUM(M64:O64)</f>
        <v>174.72</v>
      </c>
      <c r="M64" s="29">
        <v>74.72</v>
      </c>
      <c r="N64" s="32">
        <v>2</v>
      </c>
      <c r="O64" s="32">
        <v>98</v>
      </c>
      <c r="P64" s="32">
        <f>SUM(Q64:S64)</f>
        <v>173.88</v>
      </c>
      <c r="Q64" s="33">
        <v>120</v>
      </c>
      <c r="R64" s="32">
        <v>2</v>
      </c>
      <c r="S64" s="32">
        <v>51.88</v>
      </c>
      <c r="T64" s="32">
        <f>SUM(U64,V64,W64)</f>
        <v>151.02000000000001</v>
      </c>
      <c r="U64" s="29">
        <v>150.02000000000001</v>
      </c>
      <c r="V64" s="32">
        <v>1</v>
      </c>
      <c r="W64" s="32"/>
      <c r="X64" s="25">
        <v>2025</v>
      </c>
      <c r="Y64" s="25">
        <v>2026</v>
      </c>
      <c r="Z64" s="20"/>
      <c r="AA64" s="19"/>
    </row>
    <row r="65" spans="1:36" s="1" customFormat="1" ht="47.25" x14ac:dyDescent="0.25">
      <c r="A65" s="25">
        <v>58</v>
      </c>
      <c r="B65" s="26" t="s">
        <v>655</v>
      </c>
      <c r="C65" s="42" t="s">
        <v>208</v>
      </c>
      <c r="D65" s="21" t="s">
        <v>209</v>
      </c>
      <c r="E65" s="27" t="s">
        <v>163</v>
      </c>
      <c r="F65" s="27"/>
      <c r="G65" s="32"/>
      <c r="H65" s="32"/>
      <c r="I65" s="32">
        <f t="shared" si="2"/>
        <v>15.685</v>
      </c>
      <c r="J65" s="38" t="s">
        <v>210</v>
      </c>
      <c r="K65" s="39">
        <f t="shared" si="0"/>
        <v>22.407</v>
      </c>
      <c r="L65" s="32">
        <f>SUM(M65:O65)</f>
        <v>22.407</v>
      </c>
      <c r="M65" s="29">
        <v>15.685</v>
      </c>
      <c r="N65" s="32">
        <v>6.7220000000000004</v>
      </c>
      <c r="O65" s="32"/>
      <c r="P65" s="32"/>
      <c r="Q65" s="29"/>
      <c r="R65" s="32"/>
      <c r="S65" s="32"/>
      <c r="T65" s="32"/>
      <c r="U65" s="29"/>
      <c r="V65" s="32"/>
      <c r="W65" s="32"/>
      <c r="X65" s="25">
        <v>2024</v>
      </c>
      <c r="Y65" s="25">
        <v>2024</v>
      </c>
      <c r="Z65" s="20"/>
      <c r="AA65" s="19"/>
    </row>
    <row r="66" spans="1:36" s="1" customFormat="1" ht="63" x14ac:dyDescent="0.25">
      <c r="A66" s="25">
        <v>59</v>
      </c>
      <c r="B66" s="26" t="s">
        <v>674</v>
      </c>
      <c r="C66" s="42" t="s">
        <v>211</v>
      </c>
      <c r="D66" s="21" t="s">
        <v>212</v>
      </c>
      <c r="E66" s="37" t="s">
        <v>440</v>
      </c>
      <c r="F66" s="38" t="s">
        <v>448</v>
      </c>
      <c r="G66" s="32">
        <v>13.52</v>
      </c>
      <c r="H66" s="32">
        <v>10.92</v>
      </c>
      <c r="I66" s="32">
        <f t="shared" si="2"/>
        <v>46.989999999999995</v>
      </c>
      <c r="J66" s="38" t="s">
        <v>448</v>
      </c>
      <c r="K66" s="39">
        <f t="shared" si="0"/>
        <v>60.53</v>
      </c>
      <c r="L66" s="32">
        <f>SUM(M66:O66)</f>
        <v>60.53</v>
      </c>
      <c r="M66" s="29">
        <v>33.47</v>
      </c>
      <c r="N66" s="32">
        <v>27.06</v>
      </c>
      <c r="O66" s="32"/>
      <c r="P66" s="32"/>
      <c r="Q66" s="29"/>
      <c r="R66" s="32"/>
      <c r="S66" s="32"/>
      <c r="T66" s="32"/>
      <c r="U66" s="29"/>
      <c r="V66" s="32"/>
      <c r="W66" s="32"/>
      <c r="X66" s="25">
        <v>2023</v>
      </c>
      <c r="Y66" s="25">
        <v>2024</v>
      </c>
      <c r="Z66" s="20"/>
      <c r="AA66" s="19"/>
    </row>
    <row r="67" spans="1:36" s="1" customFormat="1" ht="47.25" x14ac:dyDescent="0.25">
      <c r="A67" s="25">
        <v>60</v>
      </c>
      <c r="B67" s="26" t="s">
        <v>675</v>
      </c>
      <c r="C67" s="42" t="s">
        <v>213</v>
      </c>
      <c r="D67" s="21" t="s">
        <v>214</v>
      </c>
      <c r="E67" s="27" t="s">
        <v>215</v>
      </c>
      <c r="F67" s="27"/>
      <c r="G67" s="32"/>
      <c r="H67" s="32"/>
      <c r="I67" s="32">
        <f t="shared" si="2"/>
        <v>338</v>
      </c>
      <c r="J67" s="38" t="s">
        <v>449</v>
      </c>
      <c r="K67" s="39">
        <f t="shared" si="0"/>
        <v>508</v>
      </c>
      <c r="L67" s="32"/>
      <c r="M67" s="29"/>
      <c r="N67" s="32"/>
      <c r="O67" s="32"/>
      <c r="P67" s="32">
        <f>SUM(Q67:S67)</f>
        <v>208</v>
      </c>
      <c r="Q67" s="33">
        <v>138</v>
      </c>
      <c r="R67" s="32"/>
      <c r="S67" s="32">
        <v>70</v>
      </c>
      <c r="T67" s="32">
        <f>SUM(U67,V67,W67)</f>
        <v>300</v>
      </c>
      <c r="U67" s="29">
        <v>200</v>
      </c>
      <c r="V67" s="32"/>
      <c r="W67" s="32">
        <v>100</v>
      </c>
      <c r="X67" s="25">
        <v>2025</v>
      </c>
      <c r="Y67" s="25">
        <v>2026</v>
      </c>
      <c r="Z67" s="20"/>
      <c r="AA67" s="19"/>
    </row>
    <row r="68" spans="1:36" s="1" customFormat="1" ht="75" customHeight="1" x14ac:dyDescent="0.25">
      <c r="A68" s="25">
        <v>61</v>
      </c>
      <c r="B68" s="26" t="s">
        <v>676</v>
      </c>
      <c r="C68" s="42" t="s">
        <v>216</v>
      </c>
      <c r="D68" s="21" t="s">
        <v>217</v>
      </c>
      <c r="E68" s="37" t="s">
        <v>218</v>
      </c>
      <c r="F68" s="27"/>
      <c r="G68" s="32"/>
      <c r="H68" s="32"/>
      <c r="I68" s="32">
        <f t="shared" si="2"/>
        <v>51.494999999999997</v>
      </c>
      <c r="J68" s="131" t="s">
        <v>645</v>
      </c>
      <c r="K68" s="39">
        <f t="shared" si="0"/>
        <v>73.563000000000002</v>
      </c>
      <c r="L68" s="32"/>
      <c r="M68" s="29"/>
      <c r="N68" s="32"/>
      <c r="O68" s="32"/>
      <c r="P68" s="32">
        <f>SUM(Q68:S68)</f>
        <v>73.563000000000002</v>
      </c>
      <c r="Q68" s="29">
        <v>51.494999999999997</v>
      </c>
      <c r="R68" s="32">
        <v>22.068000000000001</v>
      </c>
      <c r="S68" s="32"/>
      <c r="T68" s="32"/>
      <c r="U68" s="29"/>
      <c r="V68" s="32"/>
      <c r="W68" s="32"/>
      <c r="X68" s="25">
        <v>2025</v>
      </c>
      <c r="Y68" s="25">
        <v>2025</v>
      </c>
      <c r="Z68" s="20"/>
      <c r="AA68" s="19"/>
    </row>
    <row r="69" spans="1:36" s="1" customFormat="1" ht="60" customHeight="1" x14ac:dyDescent="0.25">
      <c r="A69" s="25">
        <v>62</v>
      </c>
      <c r="B69" s="26" t="s">
        <v>677</v>
      </c>
      <c r="C69" s="42" t="s">
        <v>219</v>
      </c>
      <c r="D69" s="21" t="s">
        <v>220</v>
      </c>
      <c r="E69" s="37" t="s">
        <v>218</v>
      </c>
      <c r="F69" s="27"/>
      <c r="G69" s="32"/>
      <c r="H69" s="32"/>
      <c r="I69" s="32">
        <f t="shared" si="2"/>
        <v>12.95</v>
      </c>
      <c r="J69" s="131" t="s">
        <v>646</v>
      </c>
      <c r="K69" s="39">
        <f t="shared" si="0"/>
        <v>18.5</v>
      </c>
      <c r="L69" s="32">
        <f>SUM(M69:O69)</f>
        <v>18.5</v>
      </c>
      <c r="M69" s="29">
        <v>12.95</v>
      </c>
      <c r="N69" s="32">
        <v>5.55</v>
      </c>
      <c r="O69" s="32"/>
      <c r="P69" s="32"/>
      <c r="Q69" s="33"/>
      <c r="R69" s="32"/>
      <c r="S69" s="32"/>
      <c r="T69" s="32"/>
      <c r="U69" s="29"/>
      <c r="V69" s="32"/>
      <c r="W69" s="32"/>
      <c r="X69" s="25">
        <v>2024</v>
      </c>
      <c r="Y69" s="25">
        <v>2024</v>
      </c>
      <c r="Z69" s="20"/>
      <c r="AA69" s="19"/>
    </row>
    <row r="70" spans="1:36" s="1" customFormat="1" ht="47.25" x14ac:dyDescent="0.25">
      <c r="A70" s="25">
        <v>63</v>
      </c>
      <c r="B70" s="26" t="s">
        <v>678</v>
      </c>
      <c r="C70" s="42" t="s">
        <v>221</v>
      </c>
      <c r="D70" s="21" t="s">
        <v>222</v>
      </c>
      <c r="E70" s="37" t="s">
        <v>402</v>
      </c>
      <c r="F70" s="27"/>
      <c r="G70" s="32"/>
      <c r="H70" s="32"/>
      <c r="I70" s="32">
        <f t="shared" si="2"/>
        <v>230</v>
      </c>
      <c r="J70" s="38" t="s">
        <v>450</v>
      </c>
      <c r="K70" s="39">
        <f t="shared" si="0"/>
        <v>230</v>
      </c>
      <c r="L70" s="32"/>
      <c r="M70" s="29"/>
      <c r="N70" s="32"/>
      <c r="O70" s="32"/>
      <c r="P70" s="32">
        <f>SUM(Q70:S70)</f>
        <v>70</v>
      </c>
      <c r="Q70" s="33">
        <v>70</v>
      </c>
      <c r="R70" s="32"/>
      <c r="S70" s="32"/>
      <c r="T70" s="32">
        <f>SUM(U70,V70,W70)</f>
        <v>160</v>
      </c>
      <c r="U70" s="29">
        <v>160</v>
      </c>
      <c r="V70" s="32"/>
      <c r="W70" s="32"/>
      <c r="X70" s="25">
        <v>2025</v>
      </c>
      <c r="Y70" s="25">
        <v>2026</v>
      </c>
      <c r="Z70" s="20"/>
      <c r="AA70" s="19"/>
    </row>
    <row r="71" spans="1:36" s="1" customFormat="1" ht="47.25" x14ac:dyDescent="0.25">
      <c r="A71" s="25">
        <v>64</v>
      </c>
      <c r="B71" s="26" t="s">
        <v>679</v>
      </c>
      <c r="C71" s="42" t="s">
        <v>223</v>
      </c>
      <c r="D71" s="21" t="s">
        <v>224</v>
      </c>
      <c r="E71" s="37" t="s">
        <v>441</v>
      </c>
      <c r="F71" s="27"/>
      <c r="G71" s="32"/>
      <c r="H71" s="32">
        <v>52</v>
      </c>
      <c r="I71" s="32">
        <f t="shared" si="2"/>
        <v>500</v>
      </c>
      <c r="J71" s="38" t="s">
        <v>451</v>
      </c>
      <c r="K71" s="39">
        <f t="shared" si="0"/>
        <v>725</v>
      </c>
      <c r="L71" s="32">
        <f>SUM(M71:O71)</f>
        <v>163.68</v>
      </c>
      <c r="M71" s="29">
        <v>115.68</v>
      </c>
      <c r="N71" s="32">
        <v>48</v>
      </c>
      <c r="O71" s="32"/>
      <c r="P71" s="32">
        <f>SUM(Q71:S71)</f>
        <v>178.88</v>
      </c>
      <c r="Q71" s="33">
        <v>126.88</v>
      </c>
      <c r="R71" s="32">
        <v>52</v>
      </c>
      <c r="S71" s="32"/>
      <c r="T71" s="32">
        <f>SUM(U71:W71)</f>
        <v>382.44</v>
      </c>
      <c r="U71" s="29">
        <v>257.44</v>
      </c>
      <c r="V71" s="32">
        <v>125</v>
      </c>
      <c r="W71" s="32"/>
      <c r="X71" s="25">
        <v>2024</v>
      </c>
      <c r="Y71" s="25">
        <v>2027</v>
      </c>
      <c r="Z71" s="20"/>
      <c r="AA71" s="19"/>
    </row>
    <row r="72" spans="1:36" s="1" customFormat="1" ht="15.75" x14ac:dyDescent="0.25">
      <c r="A72" s="25">
        <v>65</v>
      </c>
      <c r="B72" s="157" t="s">
        <v>654</v>
      </c>
      <c r="C72" s="157"/>
      <c r="D72" s="157"/>
      <c r="E72" s="157"/>
      <c r="F72" s="157"/>
      <c r="G72" s="157"/>
      <c r="H72" s="157"/>
      <c r="I72" s="157"/>
      <c r="J72" s="157"/>
      <c r="K72" s="39">
        <f t="shared" si="0"/>
        <v>12872.18</v>
      </c>
      <c r="L72" s="32">
        <f t="shared" ref="L72:W72" si="7">SUM(L9:L71)</f>
        <v>4676.6669999999995</v>
      </c>
      <c r="M72" s="33">
        <f t="shared" si="7"/>
        <v>3421.9849999999992</v>
      </c>
      <c r="N72" s="32">
        <f t="shared" si="7"/>
        <v>945.3720000000003</v>
      </c>
      <c r="O72" s="32">
        <f t="shared" si="7"/>
        <v>309.31</v>
      </c>
      <c r="P72" s="32">
        <f t="shared" si="7"/>
        <v>4454.7180000000008</v>
      </c>
      <c r="Q72" s="33">
        <f t="shared" si="7"/>
        <v>3511.0349999999994</v>
      </c>
      <c r="R72" s="32">
        <f t="shared" si="7"/>
        <v>558.38300000000004</v>
      </c>
      <c r="S72" s="32">
        <f t="shared" si="7"/>
        <v>385.3</v>
      </c>
      <c r="T72" s="32">
        <f t="shared" si="7"/>
        <v>3740.7950000000001</v>
      </c>
      <c r="U72" s="33">
        <f t="shared" si="7"/>
        <v>2955.5600000000004</v>
      </c>
      <c r="V72" s="32">
        <f t="shared" si="7"/>
        <v>488.31499999999994</v>
      </c>
      <c r="W72" s="32">
        <f t="shared" si="7"/>
        <v>296.91999999999996</v>
      </c>
      <c r="X72" s="158"/>
      <c r="Y72" s="158"/>
      <c r="Z72" s="20"/>
      <c r="AA72" s="19"/>
      <c r="AD72" s="98"/>
      <c r="AE72" s="98"/>
      <c r="AF72" s="98"/>
      <c r="AG72" s="98"/>
    </row>
    <row r="73" spans="1:36" s="1" customFormat="1" ht="18.75" x14ac:dyDescent="0.25">
      <c r="A73" s="25">
        <v>66</v>
      </c>
      <c r="B73" s="155" t="s">
        <v>594</v>
      </c>
      <c r="C73" s="142"/>
      <c r="D73" s="142"/>
      <c r="E73" s="142"/>
      <c r="F73" s="142"/>
      <c r="G73" s="142"/>
      <c r="H73" s="142"/>
      <c r="I73" s="142"/>
      <c r="J73" s="156"/>
      <c r="K73" s="39"/>
      <c r="L73" s="32"/>
      <c r="M73" s="50"/>
      <c r="N73" s="51"/>
      <c r="O73" s="51"/>
      <c r="P73" s="51"/>
      <c r="Q73" s="50"/>
      <c r="R73" s="51"/>
      <c r="S73" s="51"/>
      <c r="T73" s="51"/>
      <c r="U73" s="52"/>
      <c r="V73" s="32"/>
      <c r="W73" s="32"/>
      <c r="X73" s="22"/>
      <c r="Y73" s="22"/>
      <c r="Z73" s="20"/>
      <c r="AA73" s="19"/>
      <c r="AD73" s="98"/>
      <c r="AE73" s="98"/>
      <c r="AF73" s="98"/>
      <c r="AG73" s="98"/>
      <c r="AI73" s="98"/>
      <c r="AJ73" s="98"/>
    </row>
    <row r="74" spans="1:36" s="110" customFormat="1" ht="47.25" x14ac:dyDescent="0.25">
      <c r="A74" s="25">
        <v>67</v>
      </c>
      <c r="B74" s="135" t="s">
        <v>680</v>
      </c>
      <c r="C74" s="104" t="s">
        <v>483</v>
      </c>
      <c r="D74" s="105" t="s">
        <v>595</v>
      </c>
      <c r="E74" s="104" t="s">
        <v>505</v>
      </c>
      <c r="F74" s="106"/>
      <c r="G74" s="106"/>
      <c r="H74" s="106"/>
      <c r="I74" s="106"/>
      <c r="J74" s="104" t="s">
        <v>569</v>
      </c>
      <c r="K74" s="107">
        <f t="shared" ref="K74:K103" si="8">SUM(L74,P74,T74)</f>
        <v>307.52</v>
      </c>
      <c r="L74" s="107">
        <f>SUM(M74:O74)</f>
        <v>153.76</v>
      </c>
      <c r="M74" s="108">
        <v>76.88</v>
      </c>
      <c r="N74" s="107">
        <v>76.88</v>
      </c>
      <c r="O74" s="107"/>
      <c r="P74" s="32">
        <f>SUM(Q74:S74)</f>
        <v>73.760000000000005</v>
      </c>
      <c r="Q74" s="108">
        <v>36.880000000000003</v>
      </c>
      <c r="R74" s="107">
        <v>36.880000000000003</v>
      </c>
      <c r="S74" s="107"/>
      <c r="T74" s="32">
        <f t="shared" ref="T74" si="9">SUM(U74:W74)</f>
        <v>80</v>
      </c>
      <c r="U74" s="108">
        <v>40</v>
      </c>
      <c r="V74" s="107">
        <v>40</v>
      </c>
      <c r="W74" s="107"/>
      <c r="X74" s="103">
        <v>2024</v>
      </c>
      <c r="Y74" s="103">
        <v>2026</v>
      </c>
      <c r="Z74" s="99"/>
      <c r="AA74" s="109"/>
      <c r="AD74" s="111"/>
      <c r="AE74" s="111"/>
      <c r="AF74" s="111"/>
      <c r="AG74" s="111"/>
      <c r="AH74" s="112"/>
    </row>
    <row r="75" spans="1:36" s="110" customFormat="1" ht="63" x14ac:dyDescent="0.25">
      <c r="A75" s="25">
        <v>68</v>
      </c>
      <c r="B75" s="135" t="s">
        <v>681</v>
      </c>
      <c r="C75" s="104" t="s">
        <v>481</v>
      </c>
      <c r="D75" s="105" t="s">
        <v>41</v>
      </c>
      <c r="E75" s="104" t="s">
        <v>503</v>
      </c>
      <c r="F75" s="106"/>
      <c r="G75" s="106"/>
      <c r="H75" s="106"/>
      <c r="I75" s="106"/>
      <c r="J75" s="104" t="s">
        <v>570</v>
      </c>
      <c r="K75" s="107">
        <f t="shared" si="8"/>
        <v>152</v>
      </c>
      <c r="L75" s="107">
        <f t="shared" ref="L75:L100" si="10">SUM(M75:O75)</f>
        <v>52</v>
      </c>
      <c r="M75" s="108">
        <v>52</v>
      </c>
      <c r="N75" s="107"/>
      <c r="O75" s="107"/>
      <c r="P75" s="32">
        <f>SUM(Q75:S75)</f>
        <v>100</v>
      </c>
      <c r="Q75" s="108">
        <v>100</v>
      </c>
      <c r="R75" s="107"/>
      <c r="S75" s="107"/>
      <c r="T75" s="32"/>
      <c r="U75" s="108"/>
      <c r="V75" s="107"/>
      <c r="W75" s="107"/>
      <c r="X75" s="103">
        <v>2024</v>
      </c>
      <c r="Y75" s="103">
        <v>2025</v>
      </c>
      <c r="Z75" s="99"/>
      <c r="AA75" s="109"/>
      <c r="AD75" s="111"/>
      <c r="AE75" s="111"/>
      <c r="AF75" s="111"/>
      <c r="AG75" s="111"/>
      <c r="AH75" s="112"/>
    </row>
    <row r="76" spans="1:36" s="110" customFormat="1" ht="63" x14ac:dyDescent="0.25">
      <c r="A76" s="25">
        <v>69</v>
      </c>
      <c r="B76" s="135" t="s">
        <v>682</v>
      </c>
      <c r="C76" s="104" t="s">
        <v>482</v>
      </c>
      <c r="D76" s="105" t="s">
        <v>596</v>
      </c>
      <c r="E76" s="104" t="s">
        <v>504</v>
      </c>
      <c r="F76" s="106"/>
      <c r="G76" s="106"/>
      <c r="H76" s="106"/>
      <c r="I76" s="106"/>
      <c r="J76" s="104" t="s">
        <v>644</v>
      </c>
      <c r="K76" s="107">
        <f t="shared" si="8"/>
        <v>62.320999999999998</v>
      </c>
      <c r="L76" s="107"/>
      <c r="M76" s="108"/>
      <c r="N76" s="107"/>
      <c r="O76" s="107"/>
      <c r="P76" s="32"/>
      <c r="Q76" s="108"/>
      <c r="R76" s="107"/>
      <c r="S76" s="107"/>
      <c r="T76" s="32">
        <f>SUM(U76:W76)</f>
        <v>62.320999999999998</v>
      </c>
      <c r="U76" s="108">
        <v>61.073999999999998</v>
      </c>
      <c r="V76" s="107">
        <v>1.2470000000000001</v>
      </c>
      <c r="W76" s="107"/>
      <c r="X76" s="103">
        <v>2026</v>
      </c>
      <c r="Y76" s="103">
        <v>2026</v>
      </c>
      <c r="Z76" s="99"/>
      <c r="AA76" s="109"/>
      <c r="AD76" s="111"/>
      <c r="AE76" s="111"/>
      <c r="AF76" s="111"/>
      <c r="AG76" s="111"/>
      <c r="AH76" s="112"/>
    </row>
    <row r="77" spans="1:36" s="110" customFormat="1" ht="63" x14ac:dyDescent="0.25">
      <c r="A77" s="25">
        <v>70</v>
      </c>
      <c r="B77" s="135" t="s">
        <v>683</v>
      </c>
      <c r="C77" s="104" t="s">
        <v>485</v>
      </c>
      <c r="D77" s="105" t="s">
        <v>597</v>
      </c>
      <c r="E77" s="104" t="s">
        <v>506</v>
      </c>
      <c r="F77" s="106"/>
      <c r="G77" s="106"/>
      <c r="H77" s="106"/>
      <c r="I77" s="106"/>
      <c r="J77" s="104" t="s">
        <v>108</v>
      </c>
      <c r="K77" s="107">
        <f t="shared" si="8"/>
        <v>430.17999999999995</v>
      </c>
      <c r="L77" s="107">
        <f t="shared" si="10"/>
        <v>206.07</v>
      </c>
      <c r="M77" s="108">
        <v>164.85</v>
      </c>
      <c r="N77" s="107">
        <v>20.61</v>
      </c>
      <c r="O77" s="107">
        <v>20.61</v>
      </c>
      <c r="P77" s="32">
        <f t="shared" ref="P77:P102" si="11">SUM(Q77:S77)</f>
        <v>143.38999999999999</v>
      </c>
      <c r="Q77" s="108">
        <v>114.71</v>
      </c>
      <c r="R77" s="107">
        <v>14.34</v>
      </c>
      <c r="S77" s="107">
        <v>14.34</v>
      </c>
      <c r="T77" s="32">
        <f t="shared" ref="T77:T92" si="12">SUM(U77:W77)</f>
        <v>80.72</v>
      </c>
      <c r="U77" s="108">
        <v>64.58</v>
      </c>
      <c r="V77" s="107">
        <v>8.07</v>
      </c>
      <c r="W77" s="107">
        <v>8.07</v>
      </c>
      <c r="X77" s="103">
        <v>2024</v>
      </c>
      <c r="Y77" s="103">
        <v>2026</v>
      </c>
      <c r="Z77" s="99"/>
      <c r="AA77" s="109"/>
      <c r="AD77" s="111"/>
      <c r="AE77" s="111"/>
      <c r="AF77" s="100"/>
      <c r="AG77" s="111"/>
      <c r="AH77" s="112"/>
      <c r="AI77" s="113"/>
      <c r="AJ77" s="113"/>
    </row>
    <row r="78" spans="1:36" s="110" customFormat="1" ht="63" x14ac:dyDescent="0.25">
      <c r="A78" s="25">
        <v>71</v>
      </c>
      <c r="B78" s="135" t="s">
        <v>684</v>
      </c>
      <c r="C78" s="104" t="s">
        <v>489</v>
      </c>
      <c r="D78" s="105" t="s">
        <v>154</v>
      </c>
      <c r="E78" s="104" t="s">
        <v>59</v>
      </c>
      <c r="F78" s="106"/>
      <c r="G78" s="106"/>
      <c r="H78" s="106"/>
      <c r="I78" s="106"/>
      <c r="J78" s="104" t="s">
        <v>515</v>
      </c>
      <c r="K78" s="107">
        <f t="shared" si="8"/>
        <v>93.149999999999991</v>
      </c>
      <c r="L78" s="107">
        <f t="shared" si="10"/>
        <v>16.940000000000001</v>
      </c>
      <c r="M78" s="108">
        <v>13.55</v>
      </c>
      <c r="N78" s="107">
        <v>3.39</v>
      </c>
      <c r="O78" s="107"/>
      <c r="P78" s="32">
        <f t="shared" si="11"/>
        <v>76.209999999999994</v>
      </c>
      <c r="Q78" s="108">
        <v>60.97</v>
      </c>
      <c r="R78" s="107">
        <v>15.24</v>
      </c>
      <c r="S78" s="107"/>
      <c r="T78" s="32"/>
      <c r="U78" s="108"/>
      <c r="V78" s="107"/>
      <c r="W78" s="107"/>
      <c r="X78" s="103">
        <v>2024</v>
      </c>
      <c r="Y78" s="103">
        <v>2025</v>
      </c>
      <c r="Z78" s="99"/>
      <c r="AA78" s="109"/>
      <c r="AD78" s="111"/>
      <c r="AE78" s="111"/>
      <c r="AF78" s="111"/>
      <c r="AG78" s="111"/>
      <c r="AH78" s="112"/>
      <c r="AI78" s="113"/>
    </row>
    <row r="79" spans="1:36" s="110" customFormat="1" ht="63" x14ac:dyDescent="0.25">
      <c r="A79" s="25">
        <v>72</v>
      </c>
      <c r="B79" s="135" t="s">
        <v>685</v>
      </c>
      <c r="C79" s="104" t="s">
        <v>489</v>
      </c>
      <c r="D79" s="105" t="s">
        <v>154</v>
      </c>
      <c r="E79" s="104" t="s">
        <v>59</v>
      </c>
      <c r="F79" s="106"/>
      <c r="G79" s="106"/>
      <c r="H79" s="106"/>
      <c r="I79" s="106"/>
      <c r="J79" s="104" t="s">
        <v>571</v>
      </c>
      <c r="K79" s="107">
        <f t="shared" si="8"/>
        <v>50.19</v>
      </c>
      <c r="L79" s="107"/>
      <c r="M79" s="108"/>
      <c r="N79" s="107"/>
      <c r="O79" s="107"/>
      <c r="P79" s="108"/>
      <c r="Q79" s="108"/>
      <c r="R79" s="107"/>
      <c r="S79" s="107"/>
      <c r="T79" s="32">
        <f>SUM(U79:W79)</f>
        <v>50.19</v>
      </c>
      <c r="U79" s="108">
        <v>40.15</v>
      </c>
      <c r="V79" s="107">
        <v>10.039999999999999</v>
      </c>
      <c r="W79" s="107"/>
      <c r="X79" s="103">
        <v>2026</v>
      </c>
      <c r="Y79" s="103">
        <v>2026</v>
      </c>
      <c r="Z79" s="99"/>
      <c r="AA79" s="109"/>
      <c r="AD79" s="111"/>
      <c r="AE79" s="111"/>
      <c r="AF79" s="111"/>
      <c r="AG79" s="111"/>
      <c r="AH79" s="112"/>
    </row>
    <row r="80" spans="1:36" s="110" customFormat="1" ht="64.5" customHeight="1" x14ac:dyDescent="0.25">
      <c r="A80" s="25">
        <v>73</v>
      </c>
      <c r="B80" s="135" t="s">
        <v>686</v>
      </c>
      <c r="C80" s="104" t="s">
        <v>486</v>
      </c>
      <c r="D80" s="105" t="s">
        <v>598</v>
      </c>
      <c r="E80" s="104" t="s">
        <v>507</v>
      </c>
      <c r="F80" s="106"/>
      <c r="G80" s="106"/>
      <c r="H80" s="106"/>
      <c r="I80" s="106"/>
      <c r="J80" s="104" t="s">
        <v>643</v>
      </c>
      <c r="K80" s="107">
        <f t="shared" si="8"/>
        <v>100</v>
      </c>
      <c r="L80" s="107"/>
      <c r="M80" s="108"/>
      <c r="N80" s="107"/>
      <c r="O80" s="107"/>
      <c r="P80" s="108"/>
      <c r="Q80" s="107"/>
      <c r="R80" s="107"/>
      <c r="S80" s="107"/>
      <c r="T80" s="32">
        <f>SUM(U80:W80)</f>
        <v>100</v>
      </c>
      <c r="U80" s="108">
        <v>100</v>
      </c>
      <c r="V80" s="107"/>
      <c r="W80" s="107"/>
      <c r="X80" s="103">
        <v>2026</v>
      </c>
      <c r="Y80" s="103">
        <v>2027</v>
      </c>
      <c r="Z80" s="99"/>
      <c r="AA80" s="109"/>
      <c r="AD80" s="111"/>
      <c r="AE80" s="111"/>
      <c r="AF80" s="111"/>
      <c r="AG80" s="111"/>
      <c r="AH80" s="112"/>
    </row>
    <row r="81" spans="1:35" s="110" customFormat="1" ht="47.25" x14ac:dyDescent="0.25">
      <c r="A81" s="25">
        <v>74</v>
      </c>
      <c r="B81" s="135" t="s">
        <v>687</v>
      </c>
      <c r="C81" s="104" t="s">
        <v>484</v>
      </c>
      <c r="D81" s="105" t="s">
        <v>599</v>
      </c>
      <c r="E81" s="104" t="s">
        <v>201</v>
      </c>
      <c r="F81" s="106"/>
      <c r="G81" s="106"/>
      <c r="H81" s="106"/>
      <c r="I81" s="106"/>
      <c r="J81" s="104" t="s">
        <v>225</v>
      </c>
      <c r="K81" s="107">
        <f t="shared" si="8"/>
        <v>192.982</v>
      </c>
      <c r="L81" s="107"/>
      <c r="M81" s="108"/>
      <c r="N81" s="107"/>
      <c r="O81" s="107"/>
      <c r="P81" s="108"/>
      <c r="Q81" s="108"/>
      <c r="R81" s="107"/>
      <c r="S81" s="107"/>
      <c r="T81" s="32">
        <f>SUM(U81:W81)</f>
        <v>192.982</v>
      </c>
      <c r="U81" s="108">
        <v>191.05199999999999</v>
      </c>
      <c r="V81" s="107">
        <v>1.93</v>
      </c>
      <c r="W81" s="107"/>
      <c r="X81" s="103">
        <v>2026</v>
      </c>
      <c r="Y81" s="103">
        <v>2026</v>
      </c>
      <c r="Z81" s="99"/>
      <c r="AA81" s="109"/>
      <c r="AD81" s="111"/>
      <c r="AE81" s="111"/>
      <c r="AF81" s="111"/>
      <c r="AG81" s="111"/>
      <c r="AH81" s="112"/>
    </row>
    <row r="82" spans="1:35" s="110" customFormat="1" ht="65.25" customHeight="1" x14ac:dyDescent="0.25">
      <c r="A82" s="25">
        <v>75</v>
      </c>
      <c r="B82" s="135" t="s">
        <v>688</v>
      </c>
      <c r="C82" s="104" t="s">
        <v>497</v>
      </c>
      <c r="D82" s="105" t="s">
        <v>600</v>
      </c>
      <c r="E82" s="104" t="s">
        <v>572</v>
      </c>
      <c r="F82" s="106"/>
      <c r="G82" s="106"/>
      <c r="H82" s="106"/>
      <c r="I82" s="106"/>
      <c r="J82" s="104" t="s">
        <v>573</v>
      </c>
      <c r="K82" s="107">
        <f t="shared" si="8"/>
        <v>34.5</v>
      </c>
      <c r="L82" s="107">
        <f t="shared" si="10"/>
        <v>14.5</v>
      </c>
      <c r="M82" s="108">
        <v>7.25</v>
      </c>
      <c r="N82" s="107">
        <v>7.25</v>
      </c>
      <c r="O82" s="107"/>
      <c r="P82" s="32">
        <f t="shared" si="11"/>
        <v>20</v>
      </c>
      <c r="Q82" s="108">
        <v>10</v>
      </c>
      <c r="R82" s="107">
        <v>10</v>
      </c>
      <c r="S82" s="107"/>
      <c r="T82" s="108"/>
      <c r="U82" s="108"/>
      <c r="V82" s="107"/>
      <c r="W82" s="107"/>
      <c r="X82" s="103">
        <v>2024</v>
      </c>
      <c r="Y82" s="103">
        <v>2025</v>
      </c>
      <c r="Z82" s="99"/>
      <c r="AA82" s="109"/>
      <c r="AD82" s="111"/>
      <c r="AE82" s="111"/>
      <c r="AF82" s="111"/>
      <c r="AG82" s="111"/>
      <c r="AH82" s="112"/>
    </row>
    <row r="83" spans="1:35" s="110" customFormat="1" ht="63" x14ac:dyDescent="0.25">
      <c r="A83" s="25">
        <v>76</v>
      </c>
      <c r="B83" s="135" t="s">
        <v>689</v>
      </c>
      <c r="C83" s="104" t="s">
        <v>490</v>
      </c>
      <c r="D83" s="105" t="s">
        <v>601</v>
      </c>
      <c r="E83" s="104" t="s">
        <v>509</v>
      </c>
      <c r="F83" s="106"/>
      <c r="G83" s="106"/>
      <c r="H83" s="106"/>
      <c r="I83" s="106"/>
      <c r="J83" s="104" t="s">
        <v>642</v>
      </c>
      <c r="K83" s="107">
        <f t="shared" si="8"/>
        <v>60.39</v>
      </c>
      <c r="L83" s="107">
        <f t="shared" si="10"/>
        <v>25.27</v>
      </c>
      <c r="M83" s="108">
        <v>21.59</v>
      </c>
      <c r="N83" s="107">
        <v>3.68</v>
      </c>
      <c r="O83" s="107"/>
      <c r="P83" s="32">
        <f t="shared" si="11"/>
        <v>35.119999999999997</v>
      </c>
      <c r="Q83" s="108">
        <v>30</v>
      </c>
      <c r="R83" s="107">
        <v>5.12</v>
      </c>
      <c r="S83" s="107"/>
      <c r="T83" s="108"/>
      <c r="U83" s="108"/>
      <c r="V83" s="107"/>
      <c r="W83" s="107"/>
      <c r="X83" s="103">
        <v>2024</v>
      </c>
      <c r="Y83" s="103">
        <v>2025</v>
      </c>
      <c r="Z83" s="99"/>
      <c r="AA83" s="109"/>
      <c r="AD83" s="111"/>
      <c r="AE83" s="111"/>
      <c r="AF83" s="111"/>
      <c r="AG83" s="111"/>
      <c r="AH83" s="112"/>
      <c r="AI83" s="113"/>
    </row>
    <row r="84" spans="1:35" s="110" customFormat="1" ht="75" customHeight="1" x14ac:dyDescent="0.25">
      <c r="A84" s="25">
        <v>77</v>
      </c>
      <c r="B84" s="135" t="s">
        <v>690</v>
      </c>
      <c r="C84" s="104" t="s">
        <v>500</v>
      </c>
      <c r="D84" s="105" t="s">
        <v>602</v>
      </c>
      <c r="E84" s="104" t="s">
        <v>574</v>
      </c>
      <c r="F84" s="106"/>
      <c r="G84" s="106"/>
      <c r="H84" s="106"/>
      <c r="I84" s="106"/>
      <c r="J84" s="104" t="s">
        <v>641</v>
      </c>
      <c r="K84" s="107">
        <f t="shared" si="8"/>
        <v>657.18000000000006</v>
      </c>
      <c r="L84" s="107"/>
      <c r="M84" s="108"/>
      <c r="N84" s="107"/>
      <c r="O84" s="107"/>
      <c r="P84" s="32">
        <f t="shared" si="11"/>
        <v>219.06</v>
      </c>
      <c r="Q84" s="108">
        <v>100</v>
      </c>
      <c r="R84" s="107"/>
      <c r="S84" s="32">
        <v>119.06</v>
      </c>
      <c r="T84" s="32">
        <f>SUM(U84:W84)</f>
        <v>438.12</v>
      </c>
      <c r="U84" s="108">
        <v>200</v>
      </c>
      <c r="V84" s="108"/>
      <c r="W84" s="32">
        <v>238.12</v>
      </c>
      <c r="X84" s="103">
        <v>2024</v>
      </c>
      <c r="Y84" s="103">
        <v>2027</v>
      </c>
      <c r="Z84" s="99"/>
      <c r="AA84" s="109"/>
      <c r="AD84" s="111"/>
      <c r="AE84" s="111"/>
      <c r="AF84" s="100"/>
      <c r="AG84" s="111"/>
      <c r="AH84" s="112"/>
    </row>
    <row r="85" spans="1:35" s="110" customFormat="1" ht="47.25" x14ac:dyDescent="0.25">
      <c r="A85" s="25">
        <v>78</v>
      </c>
      <c r="B85" s="135" t="s">
        <v>691</v>
      </c>
      <c r="C85" s="104" t="s">
        <v>487</v>
      </c>
      <c r="D85" s="105" t="s">
        <v>603</v>
      </c>
      <c r="E85" s="104" t="s">
        <v>508</v>
      </c>
      <c r="F85" s="106"/>
      <c r="G85" s="106"/>
      <c r="H85" s="106"/>
      <c r="I85" s="106"/>
      <c r="J85" s="104" t="s">
        <v>514</v>
      </c>
      <c r="K85" s="107">
        <f t="shared" si="8"/>
        <v>135</v>
      </c>
      <c r="L85" s="107"/>
      <c r="M85" s="108"/>
      <c r="N85" s="107"/>
      <c r="O85" s="108"/>
      <c r="P85" s="108"/>
      <c r="Q85" s="108"/>
      <c r="R85" s="108"/>
      <c r="S85" s="108"/>
      <c r="T85" s="32">
        <f>SUM(U85:W85)</f>
        <v>135</v>
      </c>
      <c r="U85" s="108">
        <v>135</v>
      </c>
      <c r="V85" s="108"/>
      <c r="W85" s="108"/>
      <c r="X85" s="103">
        <v>2026</v>
      </c>
      <c r="Y85" s="103">
        <v>2026</v>
      </c>
      <c r="Z85" s="99"/>
      <c r="AA85" s="109"/>
      <c r="AD85" s="111"/>
      <c r="AE85" s="111"/>
      <c r="AF85" s="111"/>
      <c r="AG85" s="111"/>
      <c r="AH85" s="112"/>
    </row>
    <row r="86" spans="1:35" s="110" customFormat="1" ht="63" x14ac:dyDescent="0.25">
      <c r="A86" s="25">
        <v>79</v>
      </c>
      <c r="B86" s="135" t="s">
        <v>692</v>
      </c>
      <c r="C86" s="104" t="s">
        <v>493</v>
      </c>
      <c r="D86" s="105" t="s">
        <v>604</v>
      </c>
      <c r="E86" s="104" t="s">
        <v>186</v>
      </c>
      <c r="F86" s="106"/>
      <c r="G86" s="106"/>
      <c r="H86" s="106"/>
      <c r="I86" s="106"/>
      <c r="J86" s="104" t="s">
        <v>640</v>
      </c>
      <c r="K86" s="107">
        <f t="shared" si="8"/>
        <v>22.01</v>
      </c>
      <c r="L86" s="107">
        <f t="shared" si="10"/>
        <v>10.950000000000001</v>
      </c>
      <c r="M86" s="108">
        <v>9.9</v>
      </c>
      <c r="N86" s="107">
        <v>1.05</v>
      </c>
      <c r="O86" s="108"/>
      <c r="P86" s="32">
        <f t="shared" si="11"/>
        <v>11.06</v>
      </c>
      <c r="Q86" s="108">
        <v>10</v>
      </c>
      <c r="R86" s="32">
        <v>1.06</v>
      </c>
      <c r="S86" s="108"/>
      <c r="T86" s="32"/>
      <c r="U86" s="108"/>
      <c r="V86" s="107"/>
      <c r="W86" s="108"/>
      <c r="X86" s="103">
        <v>2024</v>
      </c>
      <c r="Y86" s="103">
        <v>2025</v>
      </c>
      <c r="Z86" s="99"/>
      <c r="AA86" s="109"/>
      <c r="AD86" s="111"/>
      <c r="AE86" s="111"/>
      <c r="AF86" s="111"/>
      <c r="AG86" s="111"/>
      <c r="AH86" s="112"/>
      <c r="AI86" s="113"/>
    </row>
    <row r="87" spans="1:35" s="110" customFormat="1" ht="94.5" x14ac:dyDescent="0.25">
      <c r="A87" s="25">
        <v>80</v>
      </c>
      <c r="B87" s="135" t="s">
        <v>693</v>
      </c>
      <c r="C87" s="104" t="s">
        <v>488</v>
      </c>
      <c r="D87" s="105" t="s">
        <v>149</v>
      </c>
      <c r="E87" s="104" t="s">
        <v>555</v>
      </c>
      <c r="F87" s="106"/>
      <c r="G87" s="106"/>
      <c r="H87" s="106"/>
      <c r="I87" s="106"/>
      <c r="J87" s="104" t="s">
        <v>575</v>
      </c>
      <c r="K87" s="107">
        <f t="shared" si="8"/>
        <v>185.999</v>
      </c>
      <c r="L87" s="107">
        <f t="shared" si="10"/>
        <v>41.709000000000003</v>
      </c>
      <c r="M87" s="108">
        <v>40.859000000000002</v>
      </c>
      <c r="N87" s="107">
        <v>0.85</v>
      </c>
      <c r="O87" s="108"/>
      <c r="P87" s="32">
        <f t="shared" si="11"/>
        <v>42.22</v>
      </c>
      <c r="Q87" s="108">
        <v>41.36</v>
      </c>
      <c r="R87" s="32">
        <v>0.86</v>
      </c>
      <c r="S87" s="108"/>
      <c r="T87" s="32">
        <f>SUM(U87:W87)</f>
        <v>102.07</v>
      </c>
      <c r="U87" s="108">
        <v>100</v>
      </c>
      <c r="V87" s="107">
        <v>2.0699999999999998</v>
      </c>
      <c r="W87" s="108"/>
      <c r="X87" s="103">
        <v>2024</v>
      </c>
      <c r="Y87" s="103">
        <v>2027</v>
      </c>
      <c r="Z87" s="99"/>
      <c r="AA87" s="109"/>
      <c r="AD87" s="111"/>
      <c r="AE87" s="111"/>
      <c r="AF87" s="111"/>
      <c r="AG87" s="111"/>
      <c r="AH87" s="112"/>
      <c r="AI87" s="113"/>
    </row>
    <row r="88" spans="1:35" s="110" customFormat="1" ht="78" customHeight="1" x14ac:dyDescent="0.25">
      <c r="A88" s="25">
        <v>81</v>
      </c>
      <c r="B88" s="135" t="s">
        <v>694</v>
      </c>
      <c r="C88" s="104" t="s">
        <v>492</v>
      </c>
      <c r="D88" s="105" t="s">
        <v>605</v>
      </c>
      <c r="E88" s="104" t="s">
        <v>576</v>
      </c>
      <c r="F88" s="106"/>
      <c r="G88" s="106"/>
      <c r="H88" s="106"/>
      <c r="I88" s="106"/>
      <c r="J88" s="104" t="s">
        <v>648</v>
      </c>
      <c r="K88" s="107">
        <f t="shared" si="8"/>
        <v>76.02</v>
      </c>
      <c r="L88" s="107"/>
      <c r="M88" s="108"/>
      <c r="N88" s="107"/>
      <c r="O88" s="108"/>
      <c r="P88" s="108"/>
      <c r="Q88" s="108"/>
      <c r="R88" s="108"/>
      <c r="S88" s="108"/>
      <c r="T88" s="32">
        <f>SUM(U88:W88)</f>
        <v>76.02</v>
      </c>
      <c r="U88" s="108">
        <v>76.02</v>
      </c>
      <c r="V88" s="107"/>
      <c r="W88" s="108"/>
      <c r="X88" s="103">
        <v>2026</v>
      </c>
      <c r="Y88" s="103">
        <v>2026</v>
      </c>
      <c r="Z88" s="99"/>
      <c r="AA88" s="109"/>
      <c r="AD88" s="111"/>
      <c r="AE88" s="111"/>
      <c r="AF88" s="111"/>
      <c r="AG88" s="111"/>
      <c r="AH88" s="112"/>
    </row>
    <row r="89" spans="1:35" s="110" customFormat="1" ht="78.75" x14ac:dyDescent="0.25">
      <c r="A89" s="25">
        <v>82</v>
      </c>
      <c r="B89" s="135" t="s">
        <v>695</v>
      </c>
      <c r="C89" s="104" t="s">
        <v>495</v>
      </c>
      <c r="D89" s="105" t="s">
        <v>606</v>
      </c>
      <c r="E89" s="104" t="s">
        <v>593</v>
      </c>
      <c r="F89" s="106"/>
      <c r="G89" s="106"/>
      <c r="H89" s="106"/>
      <c r="I89" s="106"/>
      <c r="J89" s="104" t="s">
        <v>577</v>
      </c>
      <c r="K89" s="107">
        <f t="shared" si="8"/>
        <v>99.302999999999997</v>
      </c>
      <c r="L89" s="107"/>
      <c r="M89" s="108"/>
      <c r="N89" s="107"/>
      <c r="O89" s="108"/>
      <c r="P89" s="108"/>
      <c r="Q89" s="108"/>
      <c r="R89" s="107"/>
      <c r="S89" s="108"/>
      <c r="T89" s="32">
        <f t="shared" si="12"/>
        <v>99.302999999999997</v>
      </c>
      <c r="U89" s="108">
        <v>64.912999999999997</v>
      </c>
      <c r="V89" s="107">
        <v>34.39</v>
      </c>
      <c r="W89" s="108"/>
      <c r="X89" s="103">
        <v>2026</v>
      </c>
      <c r="Y89" s="103">
        <v>2026</v>
      </c>
      <c r="Z89" s="99"/>
      <c r="AA89" s="109"/>
      <c r="AD89" s="111"/>
      <c r="AE89" s="111"/>
      <c r="AF89" s="111"/>
      <c r="AG89" s="111"/>
      <c r="AH89" s="112"/>
    </row>
    <row r="90" spans="1:35" s="110" customFormat="1" ht="47.25" x14ac:dyDescent="0.25">
      <c r="A90" s="25">
        <v>83</v>
      </c>
      <c r="B90" s="135" t="s">
        <v>696</v>
      </c>
      <c r="C90" s="104" t="s">
        <v>494</v>
      </c>
      <c r="D90" s="105" t="s">
        <v>607</v>
      </c>
      <c r="E90" s="104" t="s">
        <v>100</v>
      </c>
      <c r="F90" s="106"/>
      <c r="G90" s="106"/>
      <c r="H90" s="106"/>
      <c r="I90" s="106"/>
      <c r="J90" s="104" t="s">
        <v>516</v>
      </c>
      <c r="K90" s="107">
        <f t="shared" si="8"/>
        <v>46.5</v>
      </c>
      <c r="L90" s="107"/>
      <c r="M90" s="108"/>
      <c r="N90" s="107"/>
      <c r="O90" s="108"/>
      <c r="P90" s="32">
        <f t="shared" si="11"/>
        <v>23.25</v>
      </c>
      <c r="Q90" s="108">
        <v>20</v>
      </c>
      <c r="R90" s="107">
        <v>3.25</v>
      </c>
      <c r="S90" s="108"/>
      <c r="T90" s="32">
        <f t="shared" si="12"/>
        <v>23.25</v>
      </c>
      <c r="U90" s="108">
        <v>20</v>
      </c>
      <c r="V90" s="107">
        <v>3.25</v>
      </c>
      <c r="W90" s="108"/>
      <c r="X90" s="103">
        <v>2025</v>
      </c>
      <c r="Y90" s="103">
        <v>2026</v>
      </c>
      <c r="Z90" s="99"/>
      <c r="AA90" s="109"/>
      <c r="AD90" s="111"/>
      <c r="AE90" s="111"/>
      <c r="AF90" s="111"/>
      <c r="AG90" s="111"/>
      <c r="AH90" s="112"/>
    </row>
    <row r="91" spans="1:35" s="110" customFormat="1" ht="94.5" x14ac:dyDescent="0.25">
      <c r="A91" s="25">
        <v>84</v>
      </c>
      <c r="B91" s="135" t="s">
        <v>697</v>
      </c>
      <c r="C91" s="104" t="s">
        <v>621</v>
      </c>
      <c r="D91" s="105" t="s">
        <v>608</v>
      </c>
      <c r="E91" s="104" t="s">
        <v>578</v>
      </c>
      <c r="F91" s="106"/>
      <c r="G91" s="106"/>
      <c r="H91" s="106"/>
      <c r="I91" s="106"/>
      <c r="J91" s="104" t="s">
        <v>573</v>
      </c>
      <c r="K91" s="107">
        <f t="shared" si="8"/>
        <v>24.82</v>
      </c>
      <c r="L91" s="107"/>
      <c r="M91" s="108"/>
      <c r="N91" s="107"/>
      <c r="O91" s="108"/>
      <c r="P91" s="32">
        <f t="shared" si="11"/>
        <v>24.82</v>
      </c>
      <c r="Q91" s="108">
        <v>12.41</v>
      </c>
      <c r="R91" s="107">
        <v>12.41</v>
      </c>
      <c r="S91" s="108"/>
      <c r="T91" s="108"/>
      <c r="U91" s="108"/>
      <c r="V91" s="107"/>
      <c r="W91" s="108"/>
      <c r="X91" s="103">
        <v>2025</v>
      </c>
      <c r="Y91" s="103">
        <v>2025</v>
      </c>
      <c r="Z91" s="99"/>
      <c r="AA91" s="109"/>
      <c r="AD91" s="111"/>
      <c r="AE91" s="111"/>
      <c r="AF91" s="111"/>
      <c r="AG91" s="111"/>
      <c r="AH91" s="112"/>
    </row>
    <row r="92" spans="1:35" s="110" customFormat="1" ht="65.25" customHeight="1" x14ac:dyDescent="0.25">
      <c r="A92" s="25">
        <v>85</v>
      </c>
      <c r="B92" s="135" t="s">
        <v>698</v>
      </c>
      <c r="C92" s="104" t="s">
        <v>579</v>
      </c>
      <c r="D92" s="105" t="s">
        <v>609</v>
      </c>
      <c r="E92" s="104" t="s">
        <v>580</v>
      </c>
      <c r="F92" s="106"/>
      <c r="G92" s="106"/>
      <c r="H92" s="106"/>
      <c r="I92" s="106"/>
      <c r="J92" s="104" t="s">
        <v>581</v>
      </c>
      <c r="K92" s="107">
        <f t="shared" si="8"/>
        <v>55.52</v>
      </c>
      <c r="L92" s="107"/>
      <c r="M92" s="108"/>
      <c r="N92" s="107"/>
      <c r="O92" s="108"/>
      <c r="P92" s="32">
        <f t="shared" si="11"/>
        <v>27.76</v>
      </c>
      <c r="Q92" s="108">
        <v>13.88</v>
      </c>
      <c r="R92" s="107">
        <v>13.88</v>
      </c>
      <c r="S92" s="108"/>
      <c r="T92" s="32">
        <f t="shared" si="12"/>
        <v>27.76</v>
      </c>
      <c r="U92" s="108">
        <v>13.88</v>
      </c>
      <c r="V92" s="107">
        <v>13.88</v>
      </c>
      <c r="W92" s="108"/>
      <c r="X92" s="103">
        <v>2025</v>
      </c>
      <c r="Y92" s="103">
        <v>2026</v>
      </c>
      <c r="Z92" s="99"/>
      <c r="AA92" s="109"/>
      <c r="AD92" s="111"/>
      <c r="AE92" s="111"/>
      <c r="AF92" s="111"/>
      <c r="AG92" s="111"/>
      <c r="AH92" s="112"/>
    </row>
    <row r="93" spans="1:35" s="110" customFormat="1" ht="47.25" x14ac:dyDescent="0.25">
      <c r="A93" s="25">
        <v>86</v>
      </c>
      <c r="B93" s="135" t="s">
        <v>699</v>
      </c>
      <c r="C93" s="104" t="s">
        <v>582</v>
      </c>
      <c r="D93" s="105" t="s">
        <v>610</v>
      </c>
      <c r="E93" s="104" t="s">
        <v>583</v>
      </c>
      <c r="F93" s="106"/>
      <c r="G93" s="106"/>
      <c r="H93" s="106"/>
      <c r="I93" s="106"/>
      <c r="J93" s="104" t="s">
        <v>584</v>
      </c>
      <c r="K93" s="107">
        <f t="shared" si="8"/>
        <v>22.844000000000001</v>
      </c>
      <c r="L93" s="107"/>
      <c r="M93" s="108"/>
      <c r="N93" s="107"/>
      <c r="O93" s="108"/>
      <c r="P93" s="32">
        <f t="shared" si="11"/>
        <v>22.844000000000001</v>
      </c>
      <c r="Q93" s="108">
        <v>9.1430000000000007</v>
      </c>
      <c r="R93" s="107">
        <v>13.701000000000001</v>
      </c>
      <c r="S93" s="108"/>
      <c r="T93" s="32"/>
      <c r="U93" s="108"/>
      <c r="V93" s="107"/>
      <c r="W93" s="108"/>
      <c r="X93" s="103">
        <v>2025</v>
      </c>
      <c r="Y93" s="103">
        <v>2025</v>
      </c>
      <c r="Z93" s="99"/>
      <c r="AA93" s="109"/>
      <c r="AD93" s="111"/>
      <c r="AE93" s="111"/>
      <c r="AF93" s="111"/>
      <c r="AG93" s="111"/>
      <c r="AH93" s="112"/>
    </row>
    <row r="94" spans="1:35" s="110" customFormat="1" ht="78.75" x14ac:dyDescent="0.25">
      <c r="A94" s="25">
        <v>87</v>
      </c>
      <c r="B94" s="135" t="s">
        <v>700</v>
      </c>
      <c r="C94" s="104" t="s">
        <v>496</v>
      </c>
      <c r="D94" s="105" t="s">
        <v>611</v>
      </c>
      <c r="E94" s="104" t="s">
        <v>509</v>
      </c>
      <c r="F94" s="106"/>
      <c r="G94" s="106"/>
      <c r="H94" s="106"/>
      <c r="I94" s="106"/>
      <c r="J94" s="104" t="s">
        <v>649</v>
      </c>
      <c r="K94" s="107">
        <f t="shared" si="8"/>
        <v>93.55</v>
      </c>
      <c r="L94" s="107"/>
      <c r="M94" s="108"/>
      <c r="N94" s="107"/>
      <c r="O94" s="108"/>
      <c r="P94" s="32">
        <f t="shared" si="11"/>
        <v>47.07</v>
      </c>
      <c r="Q94" s="108">
        <v>44.57</v>
      </c>
      <c r="R94" s="107">
        <v>2.5</v>
      </c>
      <c r="S94" s="108"/>
      <c r="T94" s="32">
        <f>SUM(U94:W94)</f>
        <v>46.48</v>
      </c>
      <c r="U94" s="108">
        <v>44</v>
      </c>
      <c r="V94" s="107">
        <v>2.48</v>
      </c>
      <c r="W94" s="108"/>
      <c r="X94" s="103">
        <v>2025</v>
      </c>
      <c r="Y94" s="103">
        <v>2026</v>
      </c>
      <c r="Z94" s="99"/>
      <c r="AA94" s="109"/>
      <c r="AD94" s="111"/>
      <c r="AE94" s="111"/>
      <c r="AF94" s="111"/>
      <c r="AG94" s="111"/>
      <c r="AH94" s="112"/>
    </row>
    <row r="95" spans="1:35" s="110" customFormat="1" ht="63" x14ac:dyDescent="0.25">
      <c r="A95" s="25">
        <v>88</v>
      </c>
      <c r="B95" s="135" t="s">
        <v>701</v>
      </c>
      <c r="C95" s="104" t="s">
        <v>491</v>
      </c>
      <c r="D95" s="105" t="s">
        <v>612</v>
      </c>
      <c r="E95" s="104" t="s">
        <v>510</v>
      </c>
      <c r="F95" s="106"/>
      <c r="G95" s="106"/>
      <c r="H95" s="106"/>
      <c r="I95" s="106"/>
      <c r="J95" s="104" t="s">
        <v>558</v>
      </c>
      <c r="K95" s="107">
        <f t="shared" si="8"/>
        <v>397.06</v>
      </c>
      <c r="L95" s="107"/>
      <c r="M95" s="108"/>
      <c r="N95" s="108"/>
      <c r="O95" s="108"/>
      <c r="P95" s="32">
        <f t="shared" si="11"/>
        <v>198.53</v>
      </c>
      <c r="Q95" s="108">
        <v>198.53</v>
      </c>
      <c r="R95" s="108"/>
      <c r="S95" s="108"/>
      <c r="T95" s="32">
        <f>SUM(U95:W95)</f>
        <v>198.53</v>
      </c>
      <c r="U95" s="108">
        <v>198.53</v>
      </c>
      <c r="V95" s="108"/>
      <c r="W95" s="108"/>
      <c r="X95" s="103">
        <v>2025</v>
      </c>
      <c r="Y95" s="103">
        <v>2026</v>
      </c>
      <c r="Z95" s="99"/>
      <c r="AA95" s="109"/>
      <c r="AD95" s="111"/>
      <c r="AE95" s="111"/>
      <c r="AF95" s="111"/>
      <c r="AG95" s="111"/>
      <c r="AH95" s="112"/>
    </row>
    <row r="96" spans="1:35" s="110" customFormat="1" ht="47.25" x14ac:dyDescent="0.25">
      <c r="A96" s="25">
        <v>89</v>
      </c>
      <c r="B96" s="135" t="s">
        <v>702</v>
      </c>
      <c r="C96" s="104" t="s">
        <v>585</v>
      </c>
      <c r="D96" s="105" t="s">
        <v>613</v>
      </c>
      <c r="E96" s="104" t="s">
        <v>586</v>
      </c>
      <c r="F96" s="106"/>
      <c r="G96" s="106"/>
      <c r="H96" s="106"/>
      <c r="I96" s="106"/>
      <c r="J96" s="104" t="s">
        <v>101</v>
      </c>
      <c r="K96" s="107">
        <f t="shared" si="8"/>
        <v>169.48</v>
      </c>
      <c r="L96" s="107">
        <f t="shared" si="10"/>
        <v>84.74</v>
      </c>
      <c r="M96" s="108">
        <v>42.37</v>
      </c>
      <c r="N96" s="107"/>
      <c r="O96" s="107">
        <v>42.37</v>
      </c>
      <c r="P96" s="32">
        <f t="shared" si="11"/>
        <v>84.74</v>
      </c>
      <c r="Q96" s="108">
        <v>42.37</v>
      </c>
      <c r="R96" s="108"/>
      <c r="S96" s="108">
        <v>42.37</v>
      </c>
      <c r="T96" s="32"/>
      <c r="U96" s="108"/>
      <c r="V96" s="107"/>
      <c r="W96" s="107"/>
      <c r="X96" s="103">
        <v>2024</v>
      </c>
      <c r="Y96" s="103">
        <v>2025</v>
      </c>
      <c r="Z96" s="99"/>
      <c r="AA96" s="109"/>
      <c r="AD96" s="111"/>
      <c r="AE96" s="111"/>
      <c r="AF96" s="100"/>
      <c r="AG96" s="111"/>
      <c r="AH96" s="112"/>
    </row>
    <row r="97" spans="1:35" s="110" customFormat="1" ht="63" x14ac:dyDescent="0.25">
      <c r="A97" s="25">
        <v>90</v>
      </c>
      <c r="B97" s="135" t="s">
        <v>703</v>
      </c>
      <c r="C97" s="104" t="s">
        <v>499</v>
      </c>
      <c r="D97" s="105" t="s">
        <v>614</v>
      </c>
      <c r="E97" s="104" t="s">
        <v>509</v>
      </c>
      <c r="F97" s="106"/>
      <c r="G97" s="106"/>
      <c r="H97" s="106"/>
      <c r="I97" s="106"/>
      <c r="J97" s="104" t="s">
        <v>650</v>
      </c>
      <c r="K97" s="107">
        <f t="shared" si="8"/>
        <v>48.14</v>
      </c>
      <c r="L97" s="107"/>
      <c r="M97" s="108"/>
      <c r="N97" s="107"/>
      <c r="O97" s="107"/>
      <c r="P97" s="32">
        <f t="shared" si="11"/>
        <v>25.82</v>
      </c>
      <c r="Q97" s="108">
        <v>23.14</v>
      </c>
      <c r="R97" s="107">
        <v>2.68</v>
      </c>
      <c r="S97" s="108"/>
      <c r="T97" s="32">
        <f>SUM(U97:W97)</f>
        <v>22.32</v>
      </c>
      <c r="U97" s="108">
        <v>20</v>
      </c>
      <c r="V97" s="108">
        <v>2.3199999999999998</v>
      </c>
      <c r="W97" s="108"/>
      <c r="X97" s="103">
        <v>2025</v>
      </c>
      <c r="Y97" s="103">
        <v>2026</v>
      </c>
      <c r="Z97" s="99"/>
      <c r="AA97" s="109"/>
      <c r="AD97" s="111"/>
      <c r="AE97" s="111"/>
      <c r="AF97" s="111"/>
      <c r="AG97" s="111"/>
      <c r="AH97" s="112"/>
    </row>
    <row r="98" spans="1:35" s="110" customFormat="1" ht="47.25" x14ac:dyDescent="0.25">
      <c r="A98" s="25">
        <v>91</v>
      </c>
      <c r="B98" s="135" t="s">
        <v>704</v>
      </c>
      <c r="C98" s="104" t="s">
        <v>501</v>
      </c>
      <c r="D98" s="105" t="s">
        <v>620</v>
      </c>
      <c r="E98" s="104" t="s">
        <v>512</v>
      </c>
      <c r="F98" s="106"/>
      <c r="G98" s="106"/>
      <c r="H98" s="106"/>
      <c r="I98" s="106"/>
      <c r="J98" s="104" t="s">
        <v>573</v>
      </c>
      <c r="K98" s="107">
        <f t="shared" si="8"/>
        <v>66.39</v>
      </c>
      <c r="L98" s="107">
        <f t="shared" si="10"/>
        <v>28.89</v>
      </c>
      <c r="M98" s="108">
        <v>23.11</v>
      </c>
      <c r="N98" s="107">
        <v>5.78</v>
      </c>
      <c r="O98" s="107"/>
      <c r="P98" s="32">
        <f t="shared" si="11"/>
        <v>37.5</v>
      </c>
      <c r="Q98" s="108">
        <v>30</v>
      </c>
      <c r="R98" s="107">
        <v>7.5</v>
      </c>
      <c r="S98" s="108"/>
      <c r="T98" s="32"/>
      <c r="U98" s="108"/>
      <c r="V98" s="108"/>
      <c r="W98" s="108"/>
      <c r="X98" s="103">
        <v>2024</v>
      </c>
      <c r="Y98" s="103">
        <v>2025</v>
      </c>
      <c r="Z98" s="99"/>
      <c r="AA98" s="109"/>
      <c r="AD98" s="111"/>
      <c r="AE98" s="111"/>
      <c r="AF98" s="111"/>
      <c r="AG98" s="111"/>
      <c r="AH98" s="112"/>
      <c r="AI98" s="113"/>
    </row>
    <row r="99" spans="1:35" s="110" customFormat="1" ht="47.25" x14ac:dyDescent="0.25">
      <c r="A99" s="25">
        <v>92</v>
      </c>
      <c r="B99" s="135" t="s">
        <v>705</v>
      </c>
      <c r="C99" s="104" t="s">
        <v>587</v>
      </c>
      <c r="D99" s="105" t="s">
        <v>615</v>
      </c>
      <c r="E99" s="104" t="s">
        <v>475</v>
      </c>
      <c r="F99" s="106"/>
      <c r="G99" s="106"/>
      <c r="H99" s="106"/>
      <c r="I99" s="106"/>
      <c r="J99" s="104" t="s">
        <v>588</v>
      </c>
      <c r="K99" s="107">
        <f t="shared" si="8"/>
        <v>62.5</v>
      </c>
      <c r="L99" s="107"/>
      <c r="M99" s="108"/>
      <c r="N99" s="107"/>
      <c r="O99" s="107"/>
      <c r="P99" s="32"/>
      <c r="Q99" s="108"/>
      <c r="R99" s="107"/>
      <c r="S99" s="108"/>
      <c r="T99" s="32">
        <f>SUM(U99:W99)</f>
        <v>62.5</v>
      </c>
      <c r="U99" s="108">
        <v>50</v>
      </c>
      <c r="V99" s="108">
        <v>12.5</v>
      </c>
      <c r="W99" s="108"/>
      <c r="X99" s="103">
        <v>2026</v>
      </c>
      <c r="Y99" s="103">
        <v>2027</v>
      </c>
      <c r="Z99" s="99"/>
      <c r="AA99" s="109"/>
      <c r="AD99" s="111"/>
      <c r="AE99" s="111"/>
      <c r="AF99" s="111"/>
      <c r="AG99" s="111"/>
      <c r="AH99" s="112"/>
    </row>
    <row r="100" spans="1:35" s="110" customFormat="1" ht="47.25" x14ac:dyDescent="0.25">
      <c r="A100" s="25">
        <v>93</v>
      </c>
      <c r="B100" s="135" t="s">
        <v>706</v>
      </c>
      <c r="C100" s="104" t="s">
        <v>498</v>
      </c>
      <c r="D100" s="105" t="s">
        <v>616</v>
      </c>
      <c r="E100" s="104" t="s">
        <v>511</v>
      </c>
      <c r="F100" s="106"/>
      <c r="G100" s="106"/>
      <c r="H100" s="106"/>
      <c r="I100" s="106"/>
      <c r="J100" s="104" t="s">
        <v>227</v>
      </c>
      <c r="K100" s="107">
        <f t="shared" si="8"/>
        <v>7.4320000000000004</v>
      </c>
      <c r="L100" s="107">
        <f t="shared" si="10"/>
        <v>7.4320000000000004</v>
      </c>
      <c r="M100" s="108">
        <v>6.6890000000000001</v>
      </c>
      <c r="N100" s="107">
        <v>0.74299999999999999</v>
      </c>
      <c r="O100" s="108"/>
      <c r="P100" s="32"/>
      <c r="Q100" s="108"/>
      <c r="R100" s="107"/>
      <c r="S100" s="108"/>
      <c r="T100" s="32"/>
      <c r="U100" s="108"/>
      <c r="V100" s="108"/>
      <c r="W100" s="108"/>
      <c r="X100" s="103">
        <v>2024</v>
      </c>
      <c r="Y100" s="103">
        <v>2024</v>
      </c>
      <c r="Z100" s="99"/>
      <c r="AA100" s="109"/>
      <c r="AD100" s="111"/>
      <c r="AE100" s="111"/>
      <c r="AF100" s="111"/>
      <c r="AG100" s="111"/>
      <c r="AH100" s="112"/>
      <c r="AI100" s="113"/>
    </row>
    <row r="101" spans="1:35" s="110" customFormat="1" ht="45.75" customHeight="1" x14ac:dyDescent="0.25">
      <c r="A101" s="25">
        <v>94</v>
      </c>
      <c r="B101" s="135" t="s">
        <v>707</v>
      </c>
      <c r="C101" s="104" t="s">
        <v>589</v>
      </c>
      <c r="D101" s="105" t="s">
        <v>617</v>
      </c>
      <c r="E101" s="104" t="s">
        <v>590</v>
      </c>
      <c r="F101" s="106"/>
      <c r="G101" s="106"/>
      <c r="H101" s="106"/>
      <c r="I101" s="106"/>
      <c r="J101" s="104" t="s">
        <v>23</v>
      </c>
      <c r="K101" s="107">
        <f t="shared" si="8"/>
        <v>57.14</v>
      </c>
      <c r="L101" s="107"/>
      <c r="M101" s="108"/>
      <c r="N101" s="107"/>
      <c r="O101" s="107"/>
      <c r="P101" s="32"/>
      <c r="Q101" s="108"/>
      <c r="R101" s="107"/>
      <c r="S101" s="107"/>
      <c r="T101" s="32">
        <f>SUM(U101:W101)</f>
        <v>57.14</v>
      </c>
      <c r="U101" s="108">
        <v>40</v>
      </c>
      <c r="V101" s="107">
        <v>1.71</v>
      </c>
      <c r="W101" s="107">
        <v>15.43</v>
      </c>
      <c r="X101" s="103">
        <v>2026</v>
      </c>
      <c r="Y101" s="103">
        <v>2027</v>
      </c>
      <c r="Z101" s="99"/>
      <c r="AA101" s="109"/>
      <c r="AD101" s="111"/>
      <c r="AE101" s="111"/>
      <c r="AF101" s="100"/>
      <c r="AG101" s="111"/>
      <c r="AH101" s="112"/>
    </row>
    <row r="102" spans="1:35" s="110" customFormat="1" ht="47.25" x14ac:dyDescent="0.25">
      <c r="A102" s="25">
        <v>95</v>
      </c>
      <c r="B102" s="135" t="s">
        <v>708</v>
      </c>
      <c r="C102" s="104" t="s">
        <v>591</v>
      </c>
      <c r="D102" s="105" t="s">
        <v>618</v>
      </c>
      <c r="E102" s="104" t="s">
        <v>442</v>
      </c>
      <c r="F102" s="106"/>
      <c r="G102" s="106"/>
      <c r="H102" s="106"/>
      <c r="I102" s="106"/>
      <c r="J102" s="104" t="s">
        <v>592</v>
      </c>
      <c r="K102" s="107">
        <f t="shared" si="8"/>
        <v>29.39</v>
      </c>
      <c r="L102" s="107"/>
      <c r="M102" s="108"/>
      <c r="N102" s="107"/>
      <c r="O102" s="107"/>
      <c r="P102" s="32">
        <f t="shared" si="11"/>
        <v>29.39</v>
      </c>
      <c r="Q102" s="108">
        <v>20.57</v>
      </c>
      <c r="R102" s="107">
        <v>8.82</v>
      </c>
      <c r="S102" s="108"/>
      <c r="T102" s="108"/>
      <c r="U102" s="108"/>
      <c r="V102" s="108"/>
      <c r="W102" s="108"/>
      <c r="X102" s="103">
        <v>2025</v>
      </c>
      <c r="Y102" s="103">
        <v>2025</v>
      </c>
      <c r="Z102" s="99"/>
      <c r="AA102" s="109"/>
      <c r="AD102" s="111"/>
      <c r="AE102" s="111"/>
      <c r="AF102" s="111"/>
      <c r="AG102" s="111"/>
      <c r="AH102" s="112"/>
    </row>
    <row r="103" spans="1:35" s="110" customFormat="1" ht="65.25" customHeight="1" x14ac:dyDescent="0.25">
      <c r="A103" s="25">
        <v>96</v>
      </c>
      <c r="B103" s="135" t="s">
        <v>709</v>
      </c>
      <c r="C103" s="104" t="s">
        <v>502</v>
      </c>
      <c r="D103" s="105" t="s">
        <v>619</v>
      </c>
      <c r="E103" s="104" t="s">
        <v>513</v>
      </c>
      <c r="F103" s="106"/>
      <c r="G103" s="106"/>
      <c r="H103" s="106"/>
      <c r="I103" s="106"/>
      <c r="J103" s="104" t="s">
        <v>651</v>
      </c>
      <c r="K103" s="107">
        <f t="shared" si="8"/>
        <v>76.550000000000011</v>
      </c>
      <c r="L103" s="107"/>
      <c r="M103" s="108"/>
      <c r="N103" s="107"/>
      <c r="O103" s="107"/>
      <c r="P103" s="108"/>
      <c r="Q103" s="108"/>
      <c r="R103" s="107"/>
      <c r="S103" s="108"/>
      <c r="T103" s="32">
        <f>SUM(U103:W103)</f>
        <v>76.550000000000011</v>
      </c>
      <c r="U103" s="108">
        <v>42.56</v>
      </c>
      <c r="V103" s="108">
        <v>23.28</v>
      </c>
      <c r="W103" s="108">
        <v>10.71</v>
      </c>
      <c r="X103" s="103">
        <v>2026</v>
      </c>
      <c r="Y103" s="103">
        <v>2027</v>
      </c>
      <c r="Z103" s="99"/>
      <c r="AA103" s="109"/>
      <c r="AD103" s="111"/>
      <c r="AE103" s="111"/>
      <c r="AF103" s="100"/>
      <c r="AG103" s="111"/>
      <c r="AH103" s="112"/>
    </row>
    <row r="104" spans="1:35" s="1" customFormat="1" ht="15.75" x14ac:dyDescent="0.25">
      <c r="A104" s="25">
        <v>97</v>
      </c>
      <c r="B104" s="157" t="s">
        <v>710</v>
      </c>
      <c r="C104" s="157"/>
      <c r="D104" s="157"/>
      <c r="E104" s="157"/>
      <c r="F104" s="157"/>
      <c r="G104" s="157"/>
      <c r="H104" s="157"/>
      <c r="I104" s="157"/>
      <c r="J104" s="157"/>
      <c r="K104" s="39">
        <f>SUM(K74:K103)</f>
        <v>3816.0610000000001</v>
      </c>
      <c r="L104" s="32">
        <f>SUM(L74:L103)</f>
        <v>642.26099999999997</v>
      </c>
      <c r="M104" s="32">
        <f>SUM(M74:M103)</f>
        <v>459.048</v>
      </c>
      <c r="N104" s="32">
        <f>SUM(N74:N103)</f>
        <v>120.23299999999999</v>
      </c>
      <c r="O104" s="32">
        <f>SUM(O74:O103)</f>
        <v>62.98</v>
      </c>
      <c r="P104" s="32">
        <f>Q104+R104+S104</f>
        <v>1242.5439999999999</v>
      </c>
      <c r="Q104" s="32">
        <f>SUM(Q74:Q103)</f>
        <v>918.53300000000002</v>
      </c>
      <c r="R104" s="32">
        <f>SUM(R74:R103)</f>
        <v>148.24099999999999</v>
      </c>
      <c r="S104" s="32">
        <f>SUM(S74:S103)</f>
        <v>175.77</v>
      </c>
      <c r="T104" s="32">
        <f>U104+V104+W104</f>
        <v>1931.2559999999999</v>
      </c>
      <c r="U104" s="32">
        <f>SUM(U74:U103)</f>
        <v>1501.759</v>
      </c>
      <c r="V104" s="32">
        <f>SUM(V74:V103)</f>
        <v>157.167</v>
      </c>
      <c r="W104" s="32">
        <f>SUM(W74:W103)</f>
        <v>272.33</v>
      </c>
      <c r="X104" s="158"/>
      <c r="Y104" s="158"/>
      <c r="Z104" s="16"/>
      <c r="AA104" s="19"/>
    </row>
    <row r="105" spans="1:35" s="6" customFormat="1" ht="15.75" x14ac:dyDescent="0.25">
      <c r="A105" s="25">
        <v>98</v>
      </c>
      <c r="B105" s="159" t="s">
        <v>722</v>
      </c>
      <c r="C105" s="160"/>
      <c r="D105" s="160"/>
      <c r="E105" s="160"/>
      <c r="F105" s="160"/>
      <c r="G105" s="160"/>
      <c r="H105" s="160"/>
      <c r="I105" s="160"/>
      <c r="J105" s="161"/>
      <c r="K105" s="33">
        <f>L105+P105+T105</f>
        <v>16688.240999999998</v>
      </c>
      <c r="L105" s="33">
        <f>M105+N105+O105</f>
        <v>5318.9279999999999</v>
      </c>
      <c r="M105" s="33">
        <f>SUM(M72,M104)</f>
        <v>3881.0329999999994</v>
      </c>
      <c r="N105" s="33">
        <f>SUM(N72,N104)</f>
        <v>1065.6050000000002</v>
      </c>
      <c r="O105" s="33">
        <f>SUM(O72,O104)</f>
        <v>372.29</v>
      </c>
      <c r="P105" s="33">
        <f>Q105+R105+S105</f>
        <v>5697.2619999999988</v>
      </c>
      <c r="Q105" s="33">
        <f>SUM(Q72,Q104)</f>
        <v>4429.5679999999993</v>
      </c>
      <c r="R105" s="33">
        <f>SUM(R72,R104)</f>
        <v>706.62400000000002</v>
      </c>
      <c r="S105" s="33">
        <f>SUM(S72,S104)</f>
        <v>561.07000000000005</v>
      </c>
      <c r="T105" s="33">
        <f>U105+V105+W105</f>
        <v>5672.0510000000004</v>
      </c>
      <c r="U105" s="33">
        <f>SUM(U72,U104)</f>
        <v>4457.3190000000004</v>
      </c>
      <c r="V105" s="33">
        <f>SUM(V72,V104)</f>
        <v>645.48199999999997</v>
      </c>
      <c r="W105" s="33">
        <f>SUM(W72,W104)</f>
        <v>569.25</v>
      </c>
      <c r="X105" s="55"/>
      <c r="Y105" s="55"/>
      <c r="Z105" s="16"/>
      <c r="AA105" s="101"/>
    </row>
    <row r="106" spans="1:35" s="6" customFormat="1" ht="15.75" x14ac:dyDescent="0.25">
      <c r="A106" s="25">
        <v>99</v>
      </c>
      <c r="B106" s="146" t="s">
        <v>653</v>
      </c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6"/>
      <c r="AA106" s="101"/>
    </row>
    <row r="107" spans="1:35" s="6" customFormat="1" ht="15.75" x14ac:dyDescent="0.25">
      <c r="A107" s="25">
        <v>100</v>
      </c>
      <c r="B107" s="147" t="s">
        <v>236</v>
      </c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9"/>
      <c r="Z107" s="20"/>
      <c r="AA107" s="101"/>
    </row>
    <row r="108" spans="1:35" s="6" customFormat="1" ht="63" x14ac:dyDescent="0.25">
      <c r="A108" s="25">
        <v>101</v>
      </c>
      <c r="B108" s="39" t="s">
        <v>15</v>
      </c>
      <c r="C108" s="27" t="s">
        <v>237</v>
      </c>
      <c r="D108" s="21" t="s">
        <v>238</v>
      </c>
      <c r="E108" s="27" t="s">
        <v>239</v>
      </c>
      <c r="F108" s="27" t="s">
        <v>240</v>
      </c>
      <c r="G108" s="28">
        <v>351.57000000000005</v>
      </c>
      <c r="H108" s="28"/>
      <c r="I108" s="28">
        <f t="shared" ref="I108:I117" si="13">G108+M108+Q108+U108</f>
        <v>583.8900000000001</v>
      </c>
      <c r="J108" s="27" t="s">
        <v>225</v>
      </c>
      <c r="K108" s="28">
        <f t="shared" ref="K108:K127" si="14">SUM(L108,P108,T108)</f>
        <v>232.32</v>
      </c>
      <c r="L108" s="28">
        <f>SUM(M108,N108,O108)</f>
        <v>147.09</v>
      </c>
      <c r="M108" s="30">
        <v>147.09</v>
      </c>
      <c r="N108" s="30"/>
      <c r="O108" s="30"/>
      <c r="P108" s="28">
        <f>SUM(Q108,R108,S108)</f>
        <v>78.72</v>
      </c>
      <c r="Q108" s="30">
        <v>78.72</v>
      </c>
      <c r="R108" s="30"/>
      <c r="S108" s="30"/>
      <c r="T108" s="28">
        <f t="shared" ref="T108:T111" si="15">SUM(U108,V108,W108)</f>
        <v>6.51</v>
      </c>
      <c r="U108" s="30">
        <v>6.51</v>
      </c>
      <c r="V108" s="28"/>
      <c r="W108" s="28"/>
      <c r="X108" s="21">
        <v>2021</v>
      </c>
      <c r="Y108" s="21">
        <v>2026</v>
      </c>
      <c r="Z108" s="20"/>
      <c r="AA108" s="101"/>
    </row>
    <row r="109" spans="1:35" s="6" customFormat="1" ht="63" x14ac:dyDescent="0.25">
      <c r="A109" s="25">
        <v>102</v>
      </c>
      <c r="B109" s="39" t="s">
        <v>16</v>
      </c>
      <c r="C109" s="27" t="s">
        <v>241</v>
      </c>
      <c r="D109" s="21" t="s">
        <v>242</v>
      </c>
      <c r="E109" s="27" t="s">
        <v>243</v>
      </c>
      <c r="F109" s="27" t="s">
        <v>430</v>
      </c>
      <c r="G109" s="28">
        <v>84.550000000000011</v>
      </c>
      <c r="H109" s="28">
        <v>9.57</v>
      </c>
      <c r="I109" s="28">
        <f t="shared" si="13"/>
        <v>134.55000000000001</v>
      </c>
      <c r="J109" s="27" t="s">
        <v>565</v>
      </c>
      <c r="K109" s="28">
        <f t="shared" si="14"/>
        <v>50</v>
      </c>
      <c r="L109" s="28"/>
      <c r="M109" s="30"/>
      <c r="N109" s="28"/>
      <c r="O109" s="30"/>
      <c r="P109" s="28"/>
      <c r="Q109" s="30"/>
      <c r="R109" s="30"/>
      <c r="S109" s="30"/>
      <c r="T109" s="28">
        <f t="shared" si="15"/>
        <v>50</v>
      </c>
      <c r="U109" s="30">
        <v>50</v>
      </c>
      <c r="V109" s="28"/>
      <c r="W109" s="28"/>
      <c r="X109" s="21">
        <v>2021</v>
      </c>
      <c r="Y109" s="21">
        <v>2027</v>
      </c>
      <c r="Z109" s="20"/>
      <c r="AA109" s="101"/>
    </row>
    <row r="110" spans="1:35" s="6" customFormat="1" ht="61.9" customHeight="1" x14ac:dyDescent="0.25">
      <c r="A110" s="25">
        <v>103</v>
      </c>
      <c r="B110" s="39" t="s">
        <v>18</v>
      </c>
      <c r="C110" s="27" t="s">
        <v>244</v>
      </c>
      <c r="D110" s="21" t="s">
        <v>245</v>
      </c>
      <c r="E110" s="27" t="s">
        <v>246</v>
      </c>
      <c r="F110" s="27" t="s">
        <v>431</v>
      </c>
      <c r="G110" s="28">
        <v>61.75</v>
      </c>
      <c r="H110" s="28">
        <v>2</v>
      </c>
      <c r="I110" s="28">
        <f t="shared" si="13"/>
        <v>111.75</v>
      </c>
      <c r="J110" s="27" t="s">
        <v>566</v>
      </c>
      <c r="K110" s="28">
        <f t="shared" si="14"/>
        <v>50</v>
      </c>
      <c r="L110" s="28"/>
      <c r="M110" s="30"/>
      <c r="N110" s="28"/>
      <c r="O110" s="30"/>
      <c r="P110" s="28"/>
      <c r="Q110" s="30"/>
      <c r="R110" s="30"/>
      <c r="S110" s="30"/>
      <c r="T110" s="28">
        <f t="shared" si="15"/>
        <v>50</v>
      </c>
      <c r="U110" s="30">
        <v>50</v>
      </c>
      <c r="V110" s="28"/>
      <c r="W110" s="28"/>
      <c r="X110" s="21">
        <v>2022</v>
      </c>
      <c r="Y110" s="21">
        <v>2027</v>
      </c>
      <c r="Z110" s="20"/>
      <c r="AA110" s="101"/>
    </row>
    <row r="111" spans="1:35" s="6" customFormat="1" ht="96" customHeight="1" x14ac:dyDescent="0.25">
      <c r="A111" s="25">
        <v>104</v>
      </c>
      <c r="B111" s="39" t="s">
        <v>19</v>
      </c>
      <c r="C111" s="27" t="s">
        <v>247</v>
      </c>
      <c r="D111" s="21" t="s">
        <v>248</v>
      </c>
      <c r="E111" s="27" t="s">
        <v>249</v>
      </c>
      <c r="F111" s="27" t="s">
        <v>250</v>
      </c>
      <c r="G111" s="28">
        <v>229.97</v>
      </c>
      <c r="H111" s="28">
        <v>3</v>
      </c>
      <c r="I111" s="28">
        <f t="shared" si="13"/>
        <v>311.54000000000002</v>
      </c>
      <c r="J111" s="27" t="s">
        <v>457</v>
      </c>
      <c r="K111" s="28">
        <f t="shared" si="14"/>
        <v>90.57</v>
      </c>
      <c r="L111" s="28">
        <f t="shared" ref="L111:L114" si="16">SUM(M111,N111,O111)</f>
        <v>3</v>
      </c>
      <c r="M111" s="30"/>
      <c r="N111" s="28">
        <v>3</v>
      </c>
      <c r="O111" s="30"/>
      <c r="P111" s="28">
        <f>SUM(Q111,R111,S111)</f>
        <v>39.840000000000003</v>
      </c>
      <c r="Q111" s="30">
        <v>36.840000000000003</v>
      </c>
      <c r="R111" s="28">
        <v>3</v>
      </c>
      <c r="S111" s="30"/>
      <c r="T111" s="28">
        <f t="shared" si="15"/>
        <v>47.73</v>
      </c>
      <c r="U111" s="30">
        <v>44.73</v>
      </c>
      <c r="V111" s="28">
        <v>3</v>
      </c>
      <c r="W111" s="28"/>
      <c r="X111" s="21">
        <v>2022</v>
      </c>
      <c r="Y111" s="21">
        <v>2027</v>
      </c>
      <c r="Z111" s="20"/>
      <c r="AA111" s="101"/>
    </row>
    <row r="112" spans="1:35" s="6" customFormat="1" ht="63" x14ac:dyDescent="0.25">
      <c r="A112" s="25">
        <v>105</v>
      </c>
      <c r="B112" s="39" t="s">
        <v>24</v>
      </c>
      <c r="C112" s="27" t="s">
        <v>251</v>
      </c>
      <c r="D112" s="21" t="s">
        <v>252</v>
      </c>
      <c r="E112" s="27" t="s">
        <v>452</v>
      </c>
      <c r="F112" s="27"/>
      <c r="G112" s="28">
        <v>50</v>
      </c>
      <c r="H112" s="28">
        <v>70</v>
      </c>
      <c r="I112" s="28">
        <f t="shared" si="13"/>
        <v>50</v>
      </c>
      <c r="J112" s="27" t="s">
        <v>461</v>
      </c>
      <c r="K112" s="28">
        <f t="shared" si="14"/>
        <v>72.36</v>
      </c>
      <c r="L112" s="28">
        <f t="shared" si="16"/>
        <v>72.36</v>
      </c>
      <c r="M112" s="30">
        <v>0</v>
      </c>
      <c r="N112" s="30"/>
      <c r="O112" s="30">
        <v>72.36</v>
      </c>
      <c r="P112" s="28"/>
      <c r="Q112" s="30"/>
      <c r="R112" s="28"/>
      <c r="S112" s="30"/>
      <c r="T112" s="28"/>
      <c r="U112" s="30"/>
      <c r="V112" s="28"/>
      <c r="W112" s="28"/>
      <c r="X112" s="21">
        <v>2023</v>
      </c>
      <c r="Y112" s="21">
        <v>2024</v>
      </c>
      <c r="Z112" s="20"/>
      <c r="AA112" s="101"/>
    </row>
    <row r="113" spans="1:27" s="6" customFormat="1" ht="63" x14ac:dyDescent="0.25">
      <c r="A113" s="25">
        <v>106</v>
      </c>
      <c r="B113" s="26" t="s">
        <v>28</v>
      </c>
      <c r="C113" s="27" t="s">
        <v>253</v>
      </c>
      <c r="D113" s="21" t="s">
        <v>254</v>
      </c>
      <c r="E113" s="27" t="s">
        <v>378</v>
      </c>
      <c r="F113" s="27"/>
      <c r="G113" s="28">
        <v>74.95</v>
      </c>
      <c r="H113" s="28">
        <v>13.62</v>
      </c>
      <c r="I113" s="28">
        <f t="shared" si="13"/>
        <v>229.98000000000002</v>
      </c>
      <c r="J113" s="27" t="s">
        <v>458</v>
      </c>
      <c r="K113" s="28">
        <f t="shared" si="14"/>
        <v>185.13</v>
      </c>
      <c r="L113" s="28">
        <f t="shared" si="16"/>
        <v>125.71</v>
      </c>
      <c r="M113" s="30">
        <v>103.85</v>
      </c>
      <c r="N113" s="30">
        <v>13.62</v>
      </c>
      <c r="O113" s="30">
        <v>8.24</v>
      </c>
      <c r="P113" s="28">
        <f t="shared" ref="P113:P114" si="17">SUM(Q113,R113,S113)</f>
        <v>59.42</v>
      </c>
      <c r="Q113" s="30">
        <v>51.18</v>
      </c>
      <c r="R113" s="30">
        <v>8.24</v>
      </c>
      <c r="S113" s="30"/>
      <c r="T113" s="28"/>
      <c r="U113" s="30"/>
      <c r="V113" s="28"/>
      <c r="W113" s="28"/>
      <c r="X113" s="21">
        <v>2023</v>
      </c>
      <c r="Y113" s="21">
        <v>2025</v>
      </c>
      <c r="Z113" s="20"/>
      <c r="AA113" s="101"/>
    </row>
    <row r="114" spans="1:27" s="6" customFormat="1" ht="63" x14ac:dyDescent="0.25">
      <c r="A114" s="25">
        <v>107</v>
      </c>
      <c r="B114" s="39" t="s">
        <v>517</v>
      </c>
      <c r="C114" s="27" t="s">
        <v>256</v>
      </c>
      <c r="D114" s="21" t="s">
        <v>257</v>
      </c>
      <c r="E114" s="27" t="s">
        <v>453</v>
      </c>
      <c r="F114" s="27"/>
      <c r="G114" s="28"/>
      <c r="H114" s="28"/>
      <c r="I114" s="28">
        <f t="shared" si="13"/>
        <v>192.5</v>
      </c>
      <c r="J114" s="27" t="s">
        <v>567</v>
      </c>
      <c r="K114" s="28">
        <f t="shared" si="14"/>
        <v>192.5</v>
      </c>
      <c r="L114" s="28">
        <f t="shared" si="16"/>
        <v>18.149999999999999</v>
      </c>
      <c r="M114" s="30">
        <v>18.149999999999999</v>
      </c>
      <c r="N114" s="28"/>
      <c r="O114" s="30"/>
      <c r="P114" s="28">
        <f t="shared" si="17"/>
        <v>83.29</v>
      </c>
      <c r="Q114" s="30">
        <v>83.29</v>
      </c>
      <c r="R114" s="28"/>
      <c r="S114" s="30"/>
      <c r="T114" s="28">
        <f>SUM(U114,V114,W114)</f>
        <v>91.06</v>
      </c>
      <c r="U114" s="30">
        <v>91.06</v>
      </c>
      <c r="V114" s="28"/>
      <c r="W114" s="28"/>
      <c r="X114" s="21">
        <v>2024</v>
      </c>
      <c r="Y114" s="21">
        <v>2026</v>
      </c>
      <c r="Z114" s="20"/>
      <c r="AA114" s="101"/>
    </row>
    <row r="115" spans="1:27" s="6" customFormat="1" ht="63" x14ac:dyDescent="0.25">
      <c r="A115" s="25">
        <v>108</v>
      </c>
      <c r="B115" s="39" t="s">
        <v>33</v>
      </c>
      <c r="C115" s="27" t="s">
        <v>258</v>
      </c>
      <c r="D115" s="21" t="s">
        <v>259</v>
      </c>
      <c r="E115" s="27" t="s">
        <v>260</v>
      </c>
      <c r="F115" s="27"/>
      <c r="G115" s="28"/>
      <c r="H115" s="28"/>
      <c r="I115" s="28">
        <f t="shared" si="13"/>
        <v>71.73</v>
      </c>
      <c r="J115" s="27" t="s">
        <v>261</v>
      </c>
      <c r="K115" s="28">
        <f t="shared" si="14"/>
        <v>71.73</v>
      </c>
      <c r="L115" s="28"/>
      <c r="M115" s="30"/>
      <c r="N115" s="28"/>
      <c r="O115" s="30"/>
      <c r="P115" s="28"/>
      <c r="Q115" s="30"/>
      <c r="R115" s="28"/>
      <c r="S115" s="30"/>
      <c r="T115" s="28">
        <f>SUM(U115,V115,W115)</f>
        <v>71.73</v>
      </c>
      <c r="U115" s="30">
        <v>71.73</v>
      </c>
      <c r="V115" s="28"/>
      <c r="W115" s="28"/>
      <c r="X115" s="21">
        <v>2026</v>
      </c>
      <c r="Y115" s="21">
        <v>2026</v>
      </c>
      <c r="Z115" s="20"/>
      <c r="AA115" s="101"/>
    </row>
    <row r="116" spans="1:27" s="6" customFormat="1" ht="63" x14ac:dyDescent="0.25">
      <c r="A116" s="25">
        <v>109</v>
      </c>
      <c r="B116" s="39" t="s">
        <v>36</v>
      </c>
      <c r="C116" s="27" t="s">
        <v>262</v>
      </c>
      <c r="D116" s="21" t="s">
        <v>263</v>
      </c>
      <c r="E116" s="27" t="s">
        <v>264</v>
      </c>
      <c r="F116" s="27"/>
      <c r="G116" s="28"/>
      <c r="H116" s="28"/>
      <c r="I116" s="28">
        <f t="shared" si="13"/>
        <v>5</v>
      </c>
      <c r="J116" s="27" t="s">
        <v>265</v>
      </c>
      <c r="K116" s="28">
        <f t="shared" si="14"/>
        <v>35</v>
      </c>
      <c r="L116" s="28"/>
      <c r="M116" s="30"/>
      <c r="N116" s="28"/>
      <c r="O116" s="28"/>
      <c r="P116" s="28"/>
      <c r="Q116" s="30"/>
      <c r="R116" s="28"/>
      <c r="S116" s="28"/>
      <c r="T116" s="28">
        <f>SUM(U116,V116,W116)</f>
        <v>35</v>
      </c>
      <c r="U116" s="30">
        <v>5</v>
      </c>
      <c r="V116" s="28">
        <v>10</v>
      </c>
      <c r="W116" s="28">
        <v>20</v>
      </c>
      <c r="X116" s="21">
        <v>2026</v>
      </c>
      <c r="Y116" s="21">
        <v>2027</v>
      </c>
      <c r="Z116" s="20"/>
      <c r="AA116" s="101"/>
    </row>
    <row r="117" spans="1:27" s="6" customFormat="1" ht="63" x14ac:dyDescent="0.25">
      <c r="A117" s="25">
        <v>110</v>
      </c>
      <c r="B117" s="39" t="s">
        <v>37</v>
      </c>
      <c r="C117" s="27" t="s">
        <v>454</v>
      </c>
      <c r="D117" s="21" t="s">
        <v>255</v>
      </c>
      <c r="E117" s="27" t="s">
        <v>266</v>
      </c>
      <c r="F117" s="27"/>
      <c r="G117" s="28"/>
      <c r="H117" s="28"/>
      <c r="I117" s="28">
        <f t="shared" si="13"/>
        <v>5</v>
      </c>
      <c r="J117" s="27" t="s">
        <v>267</v>
      </c>
      <c r="K117" s="28">
        <f t="shared" si="14"/>
        <v>9</v>
      </c>
      <c r="L117" s="28"/>
      <c r="M117" s="30"/>
      <c r="N117" s="28"/>
      <c r="O117" s="28"/>
      <c r="P117" s="28"/>
      <c r="Q117" s="30"/>
      <c r="R117" s="28"/>
      <c r="S117" s="30"/>
      <c r="T117" s="28">
        <f>SUM(U117,V117,W117)</f>
        <v>9</v>
      </c>
      <c r="U117" s="30">
        <v>5</v>
      </c>
      <c r="V117" s="28">
        <v>4</v>
      </c>
      <c r="W117" s="28"/>
      <c r="X117" s="21">
        <v>2026</v>
      </c>
      <c r="Y117" s="21">
        <v>2027</v>
      </c>
      <c r="Z117" s="20"/>
      <c r="AA117" s="101"/>
    </row>
    <row r="118" spans="1:27" s="6" customFormat="1" ht="15.75" x14ac:dyDescent="0.25">
      <c r="A118" s="25">
        <v>111</v>
      </c>
      <c r="B118" s="150" t="s">
        <v>711</v>
      </c>
      <c r="C118" s="151"/>
      <c r="D118" s="151"/>
      <c r="E118" s="151"/>
      <c r="F118" s="151"/>
      <c r="G118" s="151"/>
      <c r="H118" s="151"/>
      <c r="I118" s="151"/>
      <c r="J118" s="152"/>
      <c r="K118" s="28">
        <f t="shared" si="14"/>
        <v>988.6099999999999</v>
      </c>
      <c r="L118" s="28">
        <f t="shared" ref="L118:W118" si="18">SUM(L108:L117)</f>
        <v>366.30999999999995</v>
      </c>
      <c r="M118" s="30">
        <f t="shared" si="18"/>
        <v>269.08999999999997</v>
      </c>
      <c r="N118" s="28">
        <f t="shared" si="18"/>
        <v>16.619999999999997</v>
      </c>
      <c r="O118" s="28">
        <f t="shared" si="18"/>
        <v>80.599999999999994</v>
      </c>
      <c r="P118" s="28">
        <f t="shared" si="18"/>
        <v>261.27000000000004</v>
      </c>
      <c r="Q118" s="30">
        <f t="shared" si="18"/>
        <v>250.03000000000003</v>
      </c>
      <c r="R118" s="28">
        <f t="shared" si="18"/>
        <v>11.24</v>
      </c>
      <c r="S118" s="28">
        <f t="shared" si="18"/>
        <v>0</v>
      </c>
      <c r="T118" s="28">
        <f t="shared" si="18"/>
        <v>361.03</v>
      </c>
      <c r="U118" s="30">
        <f t="shared" si="18"/>
        <v>324.02999999999997</v>
      </c>
      <c r="V118" s="28">
        <f t="shared" si="18"/>
        <v>17</v>
      </c>
      <c r="W118" s="28">
        <f t="shared" si="18"/>
        <v>20</v>
      </c>
      <c r="X118" s="162"/>
      <c r="Y118" s="163"/>
      <c r="Z118" s="20"/>
      <c r="AA118" s="101"/>
    </row>
    <row r="119" spans="1:27" s="6" customFormat="1" ht="15.75" x14ac:dyDescent="0.25">
      <c r="A119" s="25">
        <v>112</v>
      </c>
      <c r="B119" s="147" t="s">
        <v>268</v>
      </c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9"/>
      <c r="Z119" s="20"/>
      <c r="AA119" s="101"/>
    </row>
    <row r="120" spans="1:27" s="6" customFormat="1" ht="78.75" x14ac:dyDescent="0.25">
      <c r="A120" s="25">
        <v>113</v>
      </c>
      <c r="B120" s="39" t="s">
        <v>38</v>
      </c>
      <c r="C120" s="27" t="s">
        <v>269</v>
      </c>
      <c r="D120" s="21" t="s">
        <v>270</v>
      </c>
      <c r="E120" s="27" t="s">
        <v>271</v>
      </c>
      <c r="F120" s="27" t="s">
        <v>432</v>
      </c>
      <c r="G120" s="28">
        <v>30.03</v>
      </c>
      <c r="H120" s="28">
        <v>1</v>
      </c>
      <c r="I120" s="28">
        <f t="shared" ref="I120:I126" si="19">G120+M120+Q120+U120</f>
        <v>270.42</v>
      </c>
      <c r="J120" s="27" t="s">
        <v>558</v>
      </c>
      <c r="K120" s="53">
        <f t="shared" si="14"/>
        <v>240.39</v>
      </c>
      <c r="L120" s="53"/>
      <c r="M120" s="56"/>
      <c r="N120" s="53"/>
      <c r="O120" s="53"/>
      <c r="P120" s="53">
        <f>SUM(Q120,R120,S120)</f>
        <v>80.39</v>
      </c>
      <c r="Q120" s="56">
        <v>80.39</v>
      </c>
      <c r="R120" s="53"/>
      <c r="S120" s="56"/>
      <c r="T120" s="53">
        <f>SUM(U120,V120,W120)</f>
        <v>160</v>
      </c>
      <c r="U120" s="56">
        <v>160</v>
      </c>
      <c r="V120" s="53"/>
      <c r="W120" s="53"/>
      <c r="X120" s="21">
        <v>2021</v>
      </c>
      <c r="Y120" s="21">
        <v>2027</v>
      </c>
      <c r="Z120" s="20"/>
      <c r="AA120" s="101"/>
    </row>
    <row r="121" spans="1:27" s="6" customFormat="1" ht="78.75" x14ac:dyDescent="0.25">
      <c r="A121" s="25">
        <v>114</v>
      </c>
      <c r="B121" s="39" t="s">
        <v>39</v>
      </c>
      <c r="C121" s="27" t="s">
        <v>272</v>
      </c>
      <c r="D121" s="21" t="s">
        <v>273</v>
      </c>
      <c r="E121" s="27" t="s">
        <v>274</v>
      </c>
      <c r="F121" s="27" t="s">
        <v>433</v>
      </c>
      <c r="G121" s="28">
        <v>53.19</v>
      </c>
      <c r="H121" s="28">
        <v>32</v>
      </c>
      <c r="I121" s="28">
        <f t="shared" si="19"/>
        <v>162.13</v>
      </c>
      <c r="J121" s="27" t="s">
        <v>559</v>
      </c>
      <c r="K121" s="53">
        <f t="shared" si="14"/>
        <v>108.94</v>
      </c>
      <c r="L121" s="53"/>
      <c r="M121" s="56"/>
      <c r="N121" s="53"/>
      <c r="O121" s="56"/>
      <c r="P121" s="53"/>
      <c r="Q121" s="56"/>
      <c r="R121" s="53"/>
      <c r="S121" s="56"/>
      <c r="T121" s="53">
        <f>SUM(U121,V121,W121)</f>
        <v>108.94</v>
      </c>
      <c r="U121" s="56">
        <v>108.94</v>
      </c>
      <c r="V121" s="53"/>
      <c r="W121" s="53"/>
      <c r="X121" s="21">
        <v>2022</v>
      </c>
      <c r="Y121" s="21">
        <v>2027</v>
      </c>
      <c r="Z121" s="20"/>
      <c r="AA121" s="101"/>
    </row>
    <row r="122" spans="1:27" s="6" customFormat="1" ht="63" x14ac:dyDescent="0.25">
      <c r="A122" s="25">
        <v>115</v>
      </c>
      <c r="B122" s="39" t="s">
        <v>545</v>
      </c>
      <c r="C122" s="27" t="s">
        <v>275</v>
      </c>
      <c r="D122" s="57" t="s">
        <v>276</v>
      </c>
      <c r="E122" s="27" t="s">
        <v>277</v>
      </c>
      <c r="F122" s="27" t="s">
        <v>278</v>
      </c>
      <c r="G122" s="28">
        <v>91.5</v>
      </c>
      <c r="H122" s="28">
        <v>3.0300000000000002</v>
      </c>
      <c r="I122" s="28">
        <f t="shared" si="19"/>
        <v>96.5</v>
      </c>
      <c r="J122" s="27" t="s">
        <v>278</v>
      </c>
      <c r="K122" s="53">
        <f t="shared" si="14"/>
        <v>5</v>
      </c>
      <c r="L122" s="53"/>
      <c r="M122" s="56"/>
      <c r="N122" s="53"/>
      <c r="O122" s="56"/>
      <c r="P122" s="53"/>
      <c r="Q122" s="56"/>
      <c r="R122" s="53"/>
      <c r="S122" s="56"/>
      <c r="T122" s="53">
        <f>SUM(U122,V122,W122)</f>
        <v>5</v>
      </c>
      <c r="U122" s="56">
        <v>5</v>
      </c>
      <c r="V122" s="53"/>
      <c r="W122" s="53"/>
      <c r="X122" s="21">
        <v>2022</v>
      </c>
      <c r="Y122" s="21">
        <v>2026</v>
      </c>
      <c r="Z122" s="20"/>
      <c r="AA122" s="101"/>
    </row>
    <row r="123" spans="1:27" s="6" customFormat="1" ht="78.75" x14ac:dyDescent="0.25">
      <c r="A123" s="25">
        <v>116</v>
      </c>
      <c r="B123" s="39" t="s">
        <v>546</v>
      </c>
      <c r="C123" s="27" t="s">
        <v>279</v>
      </c>
      <c r="D123" s="21" t="s">
        <v>280</v>
      </c>
      <c r="E123" s="27" t="s">
        <v>281</v>
      </c>
      <c r="F123" s="27" t="s">
        <v>282</v>
      </c>
      <c r="G123" s="28">
        <v>148.9</v>
      </c>
      <c r="H123" s="28">
        <v>20</v>
      </c>
      <c r="I123" s="28">
        <f t="shared" si="19"/>
        <v>171.96</v>
      </c>
      <c r="J123" s="27" t="s">
        <v>626</v>
      </c>
      <c r="K123" s="53">
        <f t="shared" si="14"/>
        <v>33.06</v>
      </c>
      <c r="L123" s="53">
        <f>SUM(M123,N123,O123)</f>
        <v>33.06</v>
      </c>
      <c r="M123" s="56">
        <v>23.06</v>
      </c>
      <c r="N123" s="53"/>
      <c r="O123" s="56">
        <v>10</v>
      </c>
      <c r="P123" s="53"/>
      <c r="Q123" s="56"/>
      <c r="R123" s="53"/>
      <c r="S123" s="56"/>
      <c r="T123" s="53"/>
      <c r="U123" s="56"/>
      <c r="V123" s="53"/>
      <c r="W123" s="53"/>
      <c r="X123" s="21">
        <v>2022</v>
      </c>
      <c r="Y123" s="21">
        <v>2024</v>
      </c>
      <c r="Z123" s="20"/>
      <c r="AA123" s="101"/>
    </row>
    <row r="124" spans="1:27" s="6" customFormat="1" ht="47.25" x14ac:dyDescent="0.25">
      <c r="A124" s="25">
        <v>117</v>
      </c>
      <c r="B124" s="39" t="s">
        <v>547</v>
      </c>
      <c r="C124" s="27" t="s">
        <v>283</v>
      </c>
      <c r="D124" s="21" t="s">
        <v>284</v>
      </c>
      <c r="E124" s="27" t="s">
        <v>285</v>
      </c>
      <c r="F124" s="27"/>
      <c r="G124" s="28"/>
      <c r="H124" s="28"/>
      <c r="I124" s="28">
        <f t="shared" si="19"/>
        <v>294.86</v>
      </c>
      <c r="J124" s="27" t="s">
        <v>286</v>
      </c>
      <c r="K124" s="53">
        <f t="shared" si="14"/>
        <v>323.08</v>
      </c>
      <c r="L124" s="53">
        <f>SUM(M124,N124,O124)</f>
        <v>275.06</v>
      </c>
      <c r="M124" s="56">
        <v>246.84</v>
      </c>
      <c r="N124" s="53">
        <v>28.22</v>
      </c>
      <c r="O124" s="56"/>
      <c r="P124" s="53">
        <f>SUM(Q124,R124,S124)</f>
        <v>48.02</v>
      </c>
      <c r="Q124" s="56">
        <v>48.02</v>
      </c>
      <c r="R124" s="53"/>
      <c r="S124" s="56"/>
      <c r="T124" s="53"/>
      <c r="U124" s="56"/>
      <c r="V124" s="53"/>
      <c r="W124" s="53"/>
      <c r="X124" s="21">
        <v>2024</v>
      </c>
      <c r="Y124" s="21">
        <v>2025</v>
      </c>
      <c r="Z124" s="20"/>
      <c r="AA124" s="101"/>
    </row>
    <row r="125" spans="1:27" s="6" customFormat="1" ht="63" x14ac:dyDescent="0.25">
      <c r="A125" s="25">
        <v>118</v>
      </c>
      <c r="B125" s="39" t="s">
        <v>548</v>
      </c>
      <c r="C125" s="27" t="s">
        <v>287</v>
      </c>
      <c r="D125" s="21" t="s">
        <v>288</v>
      </c>
      <c r="E125" s="37" t="s">
        <v>289</v>
      </c>
      <c r="F125" s="27"/>
      <c r="G125" s="28">
        <v>75.75</v>
      </c>
      <c r="H125" s="28">
        <v>3.05</v>
      </c>
      <c r="I125" s="28">
        <f t="shared" si="19"/>
        <v>163.20000000000002</v>
      </c>
      <c r="J125" s="27" t="s">
        <v>429</v>
      </c>
      <c r="K125" s="53">
        <f t="shared" si="14"/>
        <v>88.45</v>
      </c>
      <c r="L125" s="32"/>
      <c r="M125" s="29"/>
      <c r="N125" s="32"/>
      <c r="O125" s="32"/>
      <c r="P125" s="32">
        <f>SUM(Q125:S125)</f>
        <v>61.99</v>
      </c>
      <c r="Q125" s="33">
        <v>61.49</v>
      </c>
      <c r="R125" s="32">
        <v>0.5</v>
      </c>
      <c r="S125" s="32"/>
      <c r="T125" s="32">
        <f>SUM(U125:W125)</f>
        <v>26.46</v>
      </c>
      <c r="U125" s="29">
        <v>25.96</v>
      </c>
      <c r="V125" s="32">
        <v>0.5</v>
      </c>
      <c r="W125" s="32"/>
      <c r="X125" s="25">
        <v>2023</v>
      </c>
      <c r="Y125" s="25">
        <v>2026</v>
      </c>
      <c r="Z125" s="20"/>
      <c r="AA125" s="101"/>
    </row>
    <row r="126" spans="1:27" s="6" customFormat="1" ht="78.75" x14ac:dyDescent="0.25">
      <c r="A126" s="25">
        <v>119</v>
      </c>
      <c r="B126" s="39" t="s">
        <v>549</v>
      </c>
      <c r="C126" s="27" t="s">
        <v>290</v>
      </c>
      <c r="D126" s="21" t="s">
        <v>291</v>
      </c>
      <c r="E126" s="27" t="s">
        <v>292</v>
      </c>
      <c r="F126" s="54"/>
      <c r="G126" s="28"/>
      <c r="H126" s="30"/>
      <c r="I126" s="28">
        <f t="shared" si="19"/>
        <v>10</v>
      </c>
      <c r="J126" s="27" t="s">
        <v>455</v>
      </c>
      <c r="K126" s="53">
        <f t="shared" si="14"/>
        <v>10</v>
      </c>
      <c r="L126" s="28"/>
      <c r="M126" s="29"/>
      <c r="N126" s="56"/>
      <c r="O126" s="56"/>
      <c r="P126" s="53">
        <f>SUM(Q126,R126,S126)</f>
        <v>10</v>
      </c>
      <c r="Q126" s="56">
        <v>10</v>
      </c>
      <c r="R126" s="58"/>
      <c r="S126" s="53"/>
      <c r="T126" s="28"/>
      <c r="U126" s="56"/>
      <c r="V126" s="56"/>
      <c r="W126" s="56"/>
      <c r="X126" s="21">
        <v>2025</v>
      </c>
      <c r="Y126" s="21">
        <v>2025</v>
      </c>
      <c r="Z126" s="20"/>
      <c r="AA126" s="101"/>
    </row>
    <row r="127" spans="1:27" s="6" customFormat="1" ht="15.75" x14ac:dyDescent="0.25">
      <c r="A127" s="25">
        <v>120</v>
      </c>
      <c r="B127" s="150" t="s">
        <v>712</v>
      </c>
      <c r="C127" s="151"/>
      <c r="D127" s="151"/>
      <c r="E127" s="151"/>
      <c r="F127" s="151"/>
      <c r="G127" s="151"/>
      <c r="H127" s="151"/>
      <c r="I127" s="151"/>
      <c r="J127" s="152"/>
      <c r="K127" s="53">
        <f t="shared" si="14"/>
        <v>808.92</v>
      </c>
      <c r="L127" s="53">
        <f t="shared" ref="L127:W127" si="20">SUM(L120:L126)</f>
        <v>308.12</v>
      </c>
      <c r="M127" s="56">
        <f t="shared" si="20"/>
        <v>269.89999999999998</v>
      </c>
      <c r="N127" s="53">
        <f t="shared" si="20"/>
        <v>28.22</v>
      </c>
      <c r="O127" s="56">
        <f t="shared" si="20"/>
        <v>10</v>
      </c>
      <c r="P127" s="53">
        <f t="shared" si="20"/>
        <v>200.4</v>
      </c>
      <c r="Q127" s="56">
        <f t="shared" si="20"/>
        <v>199.9</v>
      </c>
      <c r="R127" s="56">
        <f t="shared" si="20"/>
        <v>0.5</v>
      </c>
      <c r="S127" s="56">
        <f t="shared" si="20"/>
        <v>0</v>
      </c>
      <c r="T127" s="53">
        <f t="shared" si="20"/>
        <v>300.39999999999998</v>
      </c>
      <c r="U127" s="56">
        <f t="shared" si="20"/>
        <v>299.89999999999998</v>
      </c>
      <c r="V127" s="53">
        <f t="shared" si="20"/>
        <v>0.5</v>
      </c>
      <c r="W127" s="53">
        <f t="shared" si="20"/>
        <v>0</v>
      </c>
      <c r="X127" s="146"/>
      <c r="Y127" s="146"/>
      <c r="Z127" s="20"/>
      <c r="AA127" s="101"/>
    </row>
    <row r="128" spans="1:27" s="6" customFormat="1" ht="15.75" x14ac:dyDescent="0.25">
      <c r="A128" s="25">
        <v>121</v>
      </c>
      <c r="B128" s="147" t="s">
        <v>293</v>
      </c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9"/>
      <c r="Z128" s="20"/>
      <c r="AA128" s="101"/>
    </row>
    <row r="129" spans="1:27" s="6" customFormat="1" ht="63" x14ac:dyDescent="0.25">
      <c r="A129" s="25">
        <v>122</v>
      </c>
      <c r="B129" s="39" t="s">
        <v>636</v>
      </c>
      <c r="C129" s="27" t="s">
        <v>294</v>
      </c>
      <c r="D129" s="21" t="s">
        <v>295</v>
      </c>
      <c r="E129" s="27" t="s">
        <v>296</v>
      </c>
      <c r="F129" s="27" t="s">
        <v>297</v>
      </c>
      <c r="G129" s="28">
        <v>13.25</v>
      </c>
      <c r="H129" s="28"/>
      <c r="I129" s="28">
        <f t="shared" ref="I129:I131" si="21">G129+M129+Q129+U129</f>
        <v>144.05000000000001</v>
      </c>
      <c r="J129" s="27" t="s">
        <v>563</v>
      </c>
      <c r="K129" s="53">
        <f t="shared" ref="K129:K132" si="22">SUM(L129,P129,T129)</f>
        <v>130.80000000000001</v>
      </c>
      <c r="L129" s="53">
        <f>SUM(M129,N129,O129)</f>
        <v>28.51</v>
      </c>
      <c r="M129" s="56">
        <v>28.51</v>
      </c>
      <c r="N129" s="53"/>
      <c r="O129" s="56"/>
      <c r="P129" s="53">
        <f>SUM(Q129,R129,S129)</f>
        <v>85.06</v>
      </c>
      <c r="Q129" s="56">
        <v>85.06</v>
      </c>
      <c r="R129" s="53"/>
      <c r="S129" s="56"/>
      <c r="T129" s="53">
        <f>SUM(U129,V129,W129)</f>
        <v>17.23</v>
      </c>
      <c r="U129" s="56">
        <v>17.23</v>
      </c>
      <c r="V129" s="53"/>
      <c r="W129" s="53"/>
      <c r="X129" s="21">
        <v>2022</v>
      </c>
      <c r="Y129" s="21">
        <v>2027</v>
      </c>
      <c r="Z129" s="20"/>
      <c r="AA129" s="101"/>
    </row>
    <row r="130" spans="1:27" s="6" customFormat="1" ht="47.25" x14ac:dyDescent="0.25">
      <c r="A130" s="25">
        <v>123</v>
      </c>
      <c r="B130" s="39" t="s">
        <v>637</v>
      </c>
      <c r="C130" s="54" t="s">
        <v>531</v>
      </c>
      <c r="D130" s="21"/>
      <c r="E130" s="27"/>
      <c r="F130" s="27"/>
      <c r="G130" s="28">
        <v>19.989999999999998</v>
      </c>
      <c r="H130" s="28"/>
      <c r="I130" s="28"/>
      <c r="J130" s="27" t="s">
        <v>533</v>
      </c>
      <c r="K130" s="53">
        <f t="shared" si="22"/>
        <v>59.099999999999994</v>
      </c>
      <c r="L130" s="53"/>
      <c r="M130" s="56"/>
      <c r="N130" s="53"/>
      <c r="O130" s="56"/>
      <c r="P130" s="53">
        <f>SUM(Q130,R130,S130)</f>
        <v>11.02</v>
      </c>
      <c r="Q130" s="56">
        <v>11.02</v>
      </c>
      <c r="R130" s="53"/>
      <c r="S130" s="56"/>
      <c r="T130" s="53">
        <f>SUM(U130,V130,W130)</f>
        <v>48.08</v>
      </c>
      <c r="U130" s="56">
        <v>48.08</v>
      </c>
      <c r="V130" s="53"/>
      <c r="W130" s="53"/>
      <c r="X130" s="21">
        <v>2025</v>
      </c>
      <c r="Y130" s="21">
        <v>2026</v>
      </c>
      <c r="Z130" s="20"/>
      <c r="AA130" s="101"/>
    </row>
    <row r="131" spans="1:27" s="6" customFormat="1" ht="47.25" x14ac:dyDescent="0.25">
      <c r="A131" s="25">
        <v>124</v>
      </c>
      <c r="B131" s="39" t="s">
        <v>638</v>
      </c>
      <c r="C131" s="54" t="s">
        <v>532</v>
      </c>
      <c r="D131" s="21"/>
      <c r="E131" s="27"/>
      <c r="F131" s="27"/>
      <c r="G131" s="28"/>
      <c r="H131" s="28"/>
      <c r="I131" s="28">
        <f t="shared" si="21"/>
        <v>30.77</v>
      </c>
      <c r="J131" s="27" t="s">
        <v>534</v>
      </c>
      <c r="K131" s="53">
        <f t="shared" si="22"/>
        <v>30.77</v>
      </c>
      <c r="L131" s="53"/>
      <c r="M131" s="56"/>
      <c r="N131" s="53"/>
      <c r="O131" s="56"/>
      <c r="P131" s="53"/>
      <c r="Q131" s="56"/>
      <c r="R131" s="53"/>
      <c r="S131" s="56"/>
      <c r="T131" s="53">
        <f>SUM(U131,V131,W131)</f>
        <v>30.77</v>
      </c>
      <c r="U131" s="56">
        <v>30.77</v>
      </c>
      <c r="V131" s="53"/>
      <c r="W131" s="53"/>
      <c r="X131" s="21">
        <v>2026</v>
      </c>
      <c r="Y131" s="21">
        <v>2027</v>
      </c>
      <c r="Z131" s="20"/>
      <c r="AA131" s="101"/>
    </row>
    <row r="132" spans="1:27" s="6" customFormat="1" ht="15.75" x14ac:dyDescent="0.25">
      <c r="A132" s="25">
        <v>125</v>
      </c>
      <c r="B132" s="150" t="s">
        <v>713</v>
      </c>
      <c r="C132" s="151"/>
      <c r="D132" s="151"/>
      <c r="E132" s="151"/>
      <c r="F132" s="151"/>
      <c r="G132" s="151"/>
      <c r="H132" s="151"/>
      <c r="I132" s="151"/>
      <c r="J132" s="152"/>
      <c r="K132" s="53">
        <f t="shared" si="22"/>
        <v>220.67000000000002</v>
      </c>
      <c r="L132" s="53">
        <f>M132+N132+O132</f>
        <v>28.51</v>
      </c>
      <c r="M132" s="56">
        <f>SUM(M129:M131)</f>
        <v>28.51</v>
      </c>
      <c r="N132" s="56">
        <f t="shared" ref="N132:O132" si="23">SUM(N129:N131)</f>
        <v>0</v>
      </c>
      <c r="O132" s="56">
        <f t="shared" si="23"/>
        <v>0</v>
      </c>
      <c r="P132" s="53">
        <f>Q132+R132+S132</f>
        <v>96.08</v>
      </c>
      <c r="Q132" s="56">
        <f>SUM(Q129:Q131)</f>
        <v>96.08</v>
      </c>
      <c r="R132" s="56">
        <f t="shared" ref="R132:S132" si="24">SUM(R129:R131)</f>
        <v>0</v>
      </c>
      <c r="S132" s="56">
        <f t="shared" si="24"/>
        <v>0</v>
      </c>
      <c r="T132" s="56">
        <f>U132+V132+W132</f>
        <v>96.08</v>
      </c>
      <c r="U132" s="56">
        <f>SUM(U129:U131)</f>
        <v>96.08</v>
      </c>
      <c r="V132" s="56">
        <f t="shared" ref="V132:W132" si="25">SUM(V129:V131)</f>
        <v>0</v>
      </c>
      <c r="W132" s="56">
        <f t="shared" si="25"/>
        <v>0</v>
      </c>
      <c r="X132" s="146"/>
      <c r="Y132" s="146"/>
      <c r="Z132" s="20"/>
      <c r="AA132" s="101"/>
    </row>
    <row r="133" spans="1:27" s="6" customFormat="1" ht="15.75" x14ac:dyDescent="0.25">
      <c r="A133" s="25">
        <v>126</v>
      </c>
      <c r="B133" s="147" t="s">
        <v>298</v>
      </c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9"/>
      <c r="Z133" s="20"/>
      <c r="AA133" s="101"/>
    </row>
    <row r="134" spans="1:27" s="6" customFormat="1" ht="63" x14ac:dyDescent="0.25">
      <c r="A134" s="25">
        <v>127</v>
      </c>
      <c r="B134" s="39" t="s">
        <v>55</v>
      </c>
      <c r="C134" s="27" t="s">
        <v>299</v>
      </c>
      <c r="D134" s="21" t="s">
        <v>300</v>
      </c>
      <c r="E134" s="27" t="s">
        <v>301</v>
      </c>
      <c r="F134" s="27" t="s">
        <v>434</v>
      </c>
      <c r="G134" s="28">
        <v>89.11</v>
      </c>
      <c r="H134" s="28">
        <v>0.9</v>
      </c>
      <c r="I134" s="28">
        <f t="shared" ref="I134:I136" si="26">G134+M134+Q134+U134</f>
        <v>329.36</v>
      </c>
      <c r="J134" s="27" t="s">
        <v>434</v>
      </c>
      <c r="K134" s="53">
        <f t="shared" ref="K134:K137" si="27">SUM(L134,P134,T134)</f>
        <v>233.07999999999998</v>
      </c>
      <c r="L134" s="53"/>
      <c r="M134" s="56">
        <v>7.37</v>
      </c>
      <c r="N134" s="53"/>
      <c r="O134" s="56"/>
      <c r="P134" s="53">
        <f>SUM(Q134,R134,S134)</f>
        <v>71.539999999999992</v>
      </c>
      <c r="Q134" s="56">
        <v>71.44</v>
      </c>
      <c r="R134" s="53">
        <v>0.1</v>
      </c>
      <c r="S134" s="56"/>
      <c r="T134" s="53">
        <f>SUM(U134,V134,W134)</f>
        <v>161.54</v>
      </c>
      <c r="U134" s="56">
        <v>161.44</v>
      </c>
      <c r="V134" s="56">
        <v>0.1</v>
      </c>
      <c r="W134" s="53"/>
      <c r="X134" s="21">
        <v>2021</v>
      </c>
      <c r="Y134" s="21">
        <v>2026</v>
      </c>
      <c r="Z134" s="20"/>
      <c r="AA134" s="101"/>
    </row>
    <row r="135" spans="1:27" s="6" customFormat="1" ht="47.25" x14ac:dyDescent="0.25">
      <c r="A135" s="25">
        <v>128</v>
      </c>
      <c r="B135" s="39" t="s">
        <v>57</v>
      </c>
      <c r="C135" s="27" t="s">
        <v>302</v>
      </c>
      <c r="D135" s="21" t="s">
        <v>303</v>
      </c>
      <c r="E135" s="27" t="s">
        <v>301</v>
      </c>
      <c r="F135" s="27"/>
      <c r="G135" s="28">
        <v>10</v>
      </c>
      <c r="H135" s="28"/>
      <c r="I135" s="28">
        <f t="shared" si="26"/>
        <v>62.73</v>
      </c>
      <c r="J135" s="27" t="s">
        <v>225</v>
      </c>
      <c r="K135" s="53">
        <f t="shared" si="27"/>
        <v>52.73</v>
      </c>
      <c r="L135" s="28">
        <f>SUM(M135,N135,O135)</f>
        <v>52.73</v>
      </c>
      <c r="M135" s="56">
        <v>52.73</v>
      </c>
      <c r="N135" s="53"/>
      <c r="O135" s="56"/>
      <c r="P135" s="28"/>
      <c r="Q135" s="56"/>
      <c r="R135" s="53"/>
      <c r="S135" s="56"/>
      <c r="T135" s="28"/>
      <c r="U135" s="56"/>
      <c r="V135" s="53"/>
      <c r="W135" s="53"/>
      <c r="X135" s="21">
        <v>2023</v>
      </c>
      <c r="Y135" s="21">
        <v>2024</v>
      </c>
      <c r="Z135" s="20"/>
      <c r="AA135" s="101"/>
    </row>
    <row r="136" spans="1:27" s="6" customFormat="1" ht="63" x14ac:dyDescent="0.25">
      <c r="A136" s="25">
        <v>129</v>
      </c>
      <c r="B136" s="39" t="s">
        <v>60</v>
      </c>
      <c r="C136" s="27" t="s">
        <v>304</v>
      </c>
      <c r="D136" s="21" t="s">
        <v>305</v>
      </c>
      <c r="E136" s="27" t="s">
        <v>306</v>
      </c>
      <c r="F136" s="27" t="s">
        <v>225</v>
      </c>
      <c r="G136" s="28">
        <v>504.49</v>
      </c>
      <c r="H136" s="28">
        <v>2</v>
      </c>
      <c r="I136" s="28">
        <f t="shared" si="26"/>
        <v>592.29999999999995</v>
      </c>
      <c r="J136" s="27" t="s">
        <v>225</v>
      </c>
      <c r="K136" s="53">
        <f t="shared" si="27"/>
        <v>88.31</v>
      </c>
      <c r="L136" s="53">
        <f>SUM(M136,N136,O136)</f>
        <v>88.31</v>
      </c>
      <c r="M136" s="56">
        <v>87.81</v>
      </c>
      <c r="N136" s="53">
        <v>0.5</v>
      </c>
      <c r="O136" s="56"/>
      <c r="P136" s="53"/>
      <c r="Q136" s="56"/>
      <c r="R136" s="53"/>
      <c r="S136" s="56"/>
      <c r="T136" s="53"/>
      <c r="U136" s="56"/>
      <c r="V136" s="53"/>
      <c r="W136" s="53"/>
      <c r="X136" s="21">
        <v>2019</v>
      </c>
      <c r="Y136" s="21">
        <v>2024</v>
      </c>
      <c r="Z136" s="20"/>
      <c r="AA136" s="101"/>
    </row>
    <row r="137" spans="1:27" s="6" customFormat="1" ht="15.75" x14ac:dyDescent="0.25">
      <c r="A137" s="25">
        <v>130</v>
      </c>
      <c r="B137" s="150" t="s">
        <v>714</v>
      </c>
      <c r="C137" s="151"/>
      <c r="D137" s="151"/>
      <c r="E137" s="151"/>
      <c r="F137" s="151"/>
      <c r="G137" s="151"/>
      <c r="H137" s="151"/>
      <c r="I137" s="151"/>
      <c r="J137" s="152"/>
      <c r="K137" s="53">
        <f t="shared" si="27"/>
        <v>374.12</v>
      </c>
      <c r="L137" s="53">
        <f>SUM(L134:L136)</f>
        <v>141.04</v>
      </c>
      <c r="M137" s="56">
        <f>SUM(M134:M136)</f>
        <v>147.91</v>
      </c>
      <c r="N137" s="56">
        <f t="shared" ref="N137:W137" si="28">SUM(N134:N136)</f>
        <v>0.5</v>
      </c>
      <c r="O137" s="56">
        <f t="shared" si="28"/>
        <v>0</v>
      </c>
      <c r="P137" s="53">
        <f t="shared" si="28"/>
        <v>71.539999999999992</v>
      </c>
      <c r="Q137" s="56">
        <f t="shared" si="28"/>
        <v>71.44</v>
      </c>
      <c r="R137" s="53">
        <f t="shared" si="28"/>
        <v>0.1</v>
      </c>
      <c r="S137" s="53">
        <f t="shared" si="28"/>
        <v>0</v>
      </c>
      <c r="T137" s="53">
        <f t="shared" si="28"/>
        <v>161.54</v>
      </c>
      <c r="U137" s="56">
        <f t="shared" si="28"/>
        <v>161.44</v>
      </c>
      <c r="V137" s="56">
        <f t="shared" si="28"/>
        <v>0.1</v>
      </c>
      <c r="W137" s="56">
        <f t="shared" si="28"/>
        <v>0</v>
      </c>
      <c r="X137" s="143"/>
      <c r="Y137" s="143"/>
      <c r="Z137" s="20"/>
      <c r="AA137" s="101"/>
    </row>
    <row r="138" spans="1:27" s="6" customFormat="1" ht="15.75" x14ac:dyDescent="0.25">
      <c r="A138" s="25">
        <v>131</v>
      </c>
      <c r="B138" s="147" t="s">
        <v>307</v>
      </c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9"/>
      <c r="Z138" s="20"/>
      <c r="AA138" s="101"/>
    </row>
    <row r="139" spans="1:27" s="6" customFormat="1" ht="63" x14ac:dyDescent="0.25">
      <c r="A139" s="25">
        <v>132</v>
      </c>
      <c r="B139" s="39" t="s">
        <v>63</v>
      </c>
      <c r="C139" s="27" t="s">
        <v>308</v>
      </c>
      <c r="D139" s="21" t="s">
        <v>309</v>
      </c>
      <c r="E139" s="27" t="s">
        <v>310</v>
      </c>
      <c r="F139" s="27" t="s">
        <v>311</v>
      </c>
      <c r="G139" s="28">
        <v>339.02</v>
      </c>
      <c r="H139" s="28">
        <v>3</v>
      </c>
      <c r="I139" s="28">
        <f t="shared" ref="I139:I142" si="29">G139+M139+Q139+U139</f>
        <v>528.80999999999995</v>
      </c>
      <c r="J139" s="27" t="s">
        <v>278</v>
      </c>
      <c r="K139" s="28">
        <f t="shared" ref="K139:K143" si="30">SUM(L139,P139,T139)</f>
        <v>189.79</v>
      </c>
      <c r="L139" s="28">
        <f>SUM(M139,N139,O139)</f>
        <v>94.6</v>
      </c>
      <c r="M139" s="30">
        <v>94.6</v>
      </c>
      <c r="N139" s="28"/>
      <c r="O139" s="30"/>
      <c r="P139" s="28">
        <f>SUM(Q139,R139,S139)</f>
        <v>95.19</v>
      </c>
      <c r="Q139" s="30">
        <v>95.19</v>
      </c>
      <c r="R139" s="28"/>
      <c r="S139" s="30"/>
      <c r="T139" s="28"/>
      <c r="U139" s="30"/>
      <c r="V139" s="28"/>
      <c r="W139" s="28"/>
      <c r="X139" s="21">
        <v>2020</v>
      </c>
      <c r="Y139" s="21">
        <v>2025</v>
      </c>
      <c r="Z139" s="20"/>
      <c r="AA139" s="101"/>
    </row>
    <row r="140" spans="1:27" s="6" customFormat="1" ht="63" x14ac:dyDescent="0.25">
      <c r="A140" s="25">
        <v>133</v>
      </c>
      <c r="B140" s="39" t="s">
        <v>68</v>
      </c>
      <c r="C140" s="27" t="s">
        <v>312</v>
      </c>
      <c r="D140" s="21" t="s">
        <v>313</v>
      </c>
      <c r="E140" s="27" t="s">
        <v>314</v>
      </c>
      <c r="F140" s="27" t="s">
        <v>315</v>
      </c>
      <c r="G140" s="28">
        <v>208.36</v>
      </c>
      <c r="H140" s="28">
        <v>98</v>
      </c>
      <c r="I140" s="28">
        <f t="shared" si="29"/>
        <v>305.08000000000004</v>
      </c>
      <c r="J140" s="27" t="s">
        <v>315</v>
      </c>
      <c r="K140" s="28"/>
      <c r="L140" s="28">
        <f>SUM(M140,N140,O140)</f>
        <v>33</v>
      </c>
      <c r="M140" s="30"/>
      <c r="N140" s="28">
        <v>3</v>
      </c>
      <c r="O140" s="30">
        <v>30</v>
      </c>
      <c r="P140" s="28">
        <f>SUM(Q140,R140,S140)</f>
        <v>77.150000000000006</v>
      </c>
      <c r="Q140" s="30">
        <v>44.15</v>
      </c>
      <c r="R140" s="28">
        <v>3</v>
      </c>
      <c r="S140" s="30">
        <v>30</v>
      </c>
      <c r="T140" s="28">
        <f>SUM(U140,V140,W140)</f>
        <v>85.57</v>
      </c>
      <c r="U140" s="30">
        <v>52.57</v>
      </c>
      <c r="V140" s="28">
        <v>3</v>
      </c>
      <c r="W140" s="28">
        <v>30</v>
      </c>
      <c r="X140" s="21">
        <v>2020</v>
      </c>
      <c r="Y140" s="21">
        <v>2026</v>
      </c>
      <c r="Z140" s="20"/>
      <c r="AA140" s="101"/>
    </row>
    <row r="141" spans="1:27" s="6" customFormat="1" ht="63" x14ac:dyDescent="0.25">
      <c r="A141" s="25">
        <v>134</v>
      </c>
      <c r="B141" s="39" t="s">
        <v>73</v>
      </c>
      <c r="C141" s="27" t="s">
        <v>316</v>
      </c>
      <c r="D141" s="21" t="s">
        <v>317</v>
      </c>
      <c r="E141" s="27" t="s">
        <v>318</v>
      </c>
      <c r="F141" s="27"/>
      <c r="G141" s="28"/>
      <c r="H141" s="28"/>
      <c r="I141" s="28">
        <f t="shared" si="29"/>
        <v>231.8</v>
      </c>
      <c r="J141" s="27" t="s">
        <v>319</v>
      </c>
      <c r="K141" s="28">
        <f t="shared" si="30"/>
        <v>239.3</v>
      </c>
      <c r="L141" s="28">
        <f>SUM(M141,N141,O141)</f>
        <v>57.52</v>
      </c>
      <c r="M141" s="30">
        <v>55.02</v>
      </c>
      <c r="N141" s="28">
        <v>2.5</v>
      </c>
      <c r="O141" s="30"/>
      <c r="P141" s="28">
        <f>SUM(Q141,R141,S141)</f>
        <v>75.02</v>
      </c>
      <c r="Q141" s="30">
        <v>72.52</v>
      </c>
      <c r="R141" s="28">
        <v>2.5</v>
      </c>
      <c r="S141" s="30"/>
      <c r="T141" s="28">
        <f t="shared" ref="T141" si="31">SUM(U141,V141,W141)</f>
        <v>106.76</v>
      </c>
      <c r="U141" s="30">
        <v>104.26</v>
      </c>
      <c r="V141" s="28">
        <v>2.5</v>
      </c>
      <c r="W141" s="28"/>
      <c r="X141" s="21">
        <v>2024</v>
      </c>
      <c r="Y141" s="21">
        <v>2026</v>
      </c>
      <c r="Z141" s="20"/>
      <c r="AA141" s="101"/>
    </row>
    <row r="142" spans="1:27" s="6" customFormat="1" ht="63" x14ac:dyDescent="0.25">
      <c r="A142" s="25">
        <v>135</v>
      </c>
      <c r="B142" s="114" t="s">
        <v>78</v>
      </c>
      <c r="C142" s="104" t="s">
        <v>535</v>
      </c>
      <c r="D142" s="115" t="s">
        <v>536</v>
      </c>
      <c r="E142" s="116" t="s">
        <v>537</v>
      </c>
      <c r="F142" s="116"/>
      <c r="G142" s="117"/>
      <c r="H142" s="117"/>
      <c r="I142" s="117">
        <f t="shared" si="29"/>
        <v>55.03</v>
      </c>
      <c r="J142" s="116" t="s">
        <v>538</v>
      </c>
      <c r="K142" s="117">
        <f t="shared" si="30"/>
        <v>55.03</v>
      </c>
      <c r="L142" s="117"/>
      <c r="M142" s="118"/>
      <c r="N142" s="117"/>
      <c r="O142" s="118"/>
      <c r="P142" s="117"/>
      <c r="Q142" s="118"/>
      <c r="R142" s="117"/>
      <c r="S142" s="118"/>
      <c r="T142" s="117">
        <f>SUM(U142,V142,W142)</f>
        <v>55.03</v>
      </c>
      <c r="U142" s="118">
        <v>55.03</v>
      </c>
      <c r="V142" s="117"/>
      <c r="W142" s="119"/>
      <c r="X142" s="115">
        <v>2026</v>
      </c>
      <c r="Y142" s="115">
        <v>2026</v>
      </c>
      <c r="Z142" s="20"/>
      <c r="AA142" s="101"/>
    </row>
    <row r="143" spans="1:27" s="6" customFormat="1" ht="15.75" x14ac:dyDescent="0.25">
      <c r="A143" s="25">
        <v>136</v>
      </c>
      <c r="B143" s="164" t="s">
        <v>715</v>
      </c>
      <c r="C143" s="165"/>
      <c r="D143" s="165"/>
      <c r="E143" s="165"/>
      <c r="F143" s="165"/>
      <c r="G143" s="165"/>
      <c r="H143" s="165"/>
      <c r="I143" s="165"/>
      <c r="J143" s="166"/>
      <c r="K143" s="117">
        <f t="shared" si="30"/>
        <v>679.84</v>
      </c>
      <c r="L143" s="117">
        <f t="shared" ref="L143:W143" si="32">SUM(L139:L142)</f>
        <v>185.12</v>
      </c>
      <c r="M143" s="118">
        <f t="shared" si="32"/>
        <v>149.62</v>
      </c>
      <c r="N143" s="117">
        <f t="shared" si="32"/>
        <v>5.5</v>
      </c>
      <c r="O143" s="117">
        <f t="shared" si="32"/>
        <v>30</v>
      </c>
      <c r="P143" s="117">
        <f t="shared" si="32"/>
        <v>247.36</v>
      </c>
      <c r="Q143" s="118">
        <f t="shared" si="32"/>
        <v>211.86</v>
      </c>
      <c r="R143" s="117">
        <f t="shared" si="32"/>
        <v>5.5</v>
      </c>
      <c r="S143" s="117">
        <f t="shared" si="32"/>
        <v>30</v>
      </c>
      <c r="T143" s="117">
        <f t="shared" si="32"/>
        <v>247.35999999999999</v>
      </c>
      <c r="U143" s="118">
        <f t="shared" si="32"/>
        <v>211.86</v>
      </c>
      <c r="V143" s="117">
        <f t="shared" si="32"/>
        <v>5.5</v>
      </c>
      <c r="W143" s="117">
        <f t="shared" si="32"/>
        <v>30</v>
      </c>
      <c r="X143" s="167"/>
      <c r="Y143" s="167"/>
      <c r="Z143" s="20"/>
      <c r="AA143" s="101"/>
    </row>
    <row r="144" spans="1:27" s="6" customFormat="1" ht="15.75" x14ac:dyDescent="0.25">
      <c r="A144" s="25">
        <v>137</v>
      </c>
      <c r="B144" s="168" t="s">
        <v>320</v>
      </c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70"/>
      <c r="Z144" s="20"/>
      <c r="AA144" s="101"/>
    </row>
    <row r="145" spans="1:27" s="6" customFormat="1" ht="63" x14ac:dyDescent="0.25">
      <c r="A145" s="25">
        <v>138</v>
      </c>
      <c r="B145" s="114" t="s">
        <v>82</v>
      </c>
      <c r="C145" s="116" t="s">
        <v>321</v>
      </c>
      <c r="D145" s="115" t="s">
        <v>322</v>
      </c>
      <c r="E145" s="116" t="s">
        <v>323</v>
      </c>
      <c r="F145" s="116"/>
      <c r="G145" s="117">
        <v>34.75</v>
      </c>
      <c r="H145" s="117">
        <v>4</v>
      </c>
      <c r="I145" s="117">
        <f t="shared" ref="I145:I148" si="33">G145+M145+Q145+U145</f>
        <v>171.98000000000002</v>
      </c>
      <c r="J145" s="116" t="s">
        <v>627</v>
      </c>
      <c r="K145" s="117">
        <f t="shared" ref="K145:K149" si="34">SUM(L145,P145,T145)</f>
        <v>145.23000000000002</v>
      </c>
      <c r="L145" s="117">
        <f>SUM(M145,N145,O145)</f>
        <v>49.11</v>
      </c>
      <c r="M145" s="118">
        <v>45.11</v>
      </c>
      <c r="N145" s="117">
        <v>4</v>
      </c>
      <c r="O145" s="118"/>
      <c r="P145" s="117">
        <f>SUM(Q145,R145,S145)</f>
        <v>47.7</v>
      </c>
      <c r="Q145" s="118">
        <v>43.7</v>
      </c>
      <c r="R145" s="117">
        <v>4</v>
      </c>
      <c r="S145" s="118"/>
      <c r="T145" s="117">
        <f>SUM(U145,V145,W145)</f>
        <v>48.42</v>
      </c>
      <c r="U145" s="118">
        <v>48.42</v>
      </c>
      <c r="V145" s="117"/>
      <c r="W145" s="117"/>
      <c r="X145" s="115">
        <v>2022</v>
      </c>
      <c r="Y145" s="115">
        <v>2026</v>
      </c>
      <c r="Z145" s="20"/>
      <c r="AA145" s="101"/>
    </row>
    <row r="146" spans="1:27" s="6" customFormat="1" ht="94.5" x14ac:dyDescent="0.25">
      <c r="A146" s="25">
        <v>139</v>
      </c>
      <c r="B146" s="114" t="s">
        <v>83</v>
      </c>
      <c r="C146" s="116" t="s">
        <v>539</v>
      </c>
      <c r="D146" s="115" t="s">
        <v>540</v>
      </c>
      <c r="E146" s="116" t="s">
        <v>324</v>
      </c>
      <c r="F146" s="116" t="s">
        <v>459</v>
      </c>
      <c r="G146" s="117">
        <v>32.53</v>
      </c>
      <c r="H146" s="117"/>
      <c r="I146" s="117"/>
      <c r="J146" s="132" t="s">
        <v>639</v>
      </c>
      <c r="K146" s="117">
        <f t="shared" si="34"/>
        <v>297.71999999999997</v>
      </c>
      <c r="L146" s="117">
        <f>SUM(M146,N146,O146)</f>
        <v>107.92</v>
      </c>
      <c r="M146" s="118">
        <v>107.92</v>
      </c>
      <c r="N146" s="117"/>
      <c r="O146" s="118"/>
      <c r="P146" s="117">
        <f>SUM(Q146,R146,S146)</f>
        <v>141.91</v>
      </c>
      <c r="Q146" s="118">
        <v>141.91</v>
      </c>
      <c r="R146" s="117"/>
      <c r="S146" s="118"/>
      <c r="T146" s="117">
        <f>SUM(U146,V146,W146)</f>
        <v>47.89</v>
      </c>
      <c r="U146" s="118">
        <v>47.89</v>
      </c>
      <c r="V146" s="117"/>
      <c r="W146" s="117"/>
      <c r="X146" s="115">
        <v>2022</v>
      </c>
      <c r="Y146" s="115">
        <v>2027</v>
      </c>
      <c r="Z146" s="20"/>
      <c r="AA146" s="101"/>
    </row>
    <row r="147" spans="1:27" s="6" customFormat="1" ht="47.25" x14ac:dyDescent="0.25">
      <c r="A147" s="25">
        <v>140</v>
      </c>
      <c r="B147" s="114" t="s">
        <v>86</v>
      </c>
      <c r="C147" s="116" t="s">
        <v>325</v>
      </c>
      <c r="D147" s="115" t="s">
        <v>326</v>
      </c>
      <c r="E147" s="116" t="s">
        <v>327</v>
      </c>
      <c r="F147" s="116"/>
      <c r="G147" s="117"/>
      <c r="H147" s="117"/>
      <c r="I147" s="117">
        <f t="shared" si="33"/>
        <v>131.59</v>
      </c>
      <c r="J147" s="116" t="s">
        <v>622</v>
      </c>
      <c r="K147" s="117">
        <f t="shared" si="34"/>
        <v>131.59</v>
      </c>
      <c r="L147" s="117">
        <f>SUM(M147,N147,O147)</f>
        <v>25.4</v>
      </c>
      <c r="M147" s="118">
        <v>25.4</v>
      </c>
      <c r="N147" s="117"/>
      <c r="O147" s="118"/>
      <c r="P147" s="117"/>
      <c r="Q147" s="118"/>
      <c r="R147" s="117"/>
      <c r="S147" s="118"/>
      <c r="T147" s="117">
        <f>SUM(U147,V147,W147)</f>
        <v>106.19</v>
      </c>
      <c r="U147" s="118">
        <v>106.19</v>
      </c>
      <c r="V147" s="117"/>
      <c r="W147" s="117"/>
      <c r="X147" s="115">
        <v>2024</v>
      </c>
      <c r="Y147" s="115">
        <v>2027</v>
      </c>
      <c r="Z147" s="20"/>
      <c r="AA147" s="101"/>
    </row>
    <row r="148" spans="1:27" s="6" customFormat="1" ht="58.5" customHeight="1" x14ac:dyDescent="0.25">
      <c r="A148" s="25">
        <v>141</v>
      </c>
      <c r="B148" s="114" t="s">
        <v>91</v>
      </c>
      <c r="C148" s="104" t="s">
        <v>541</v>
      </c>
      <c r="D148" s="115" t="s">
        <v>542</v>
      </c>
      <c r="E148" s="116" t="s">
        <v>543</v>
      </c>
      <c r="F148" s="116"/>
      <c r="G148" s="117"/>
      <c r="H148" s="117"/>
      <c r="I148" s="117">
        <f t="shared" si="33"/>
        <v>47.8</v>
      </c>
      <c r="J148" s="116" t="s">
        <v>544</v>
      </c>
      <c r="K148" s="117">
        <f t="shared" si="34"/>
        <v>48.4</v>
      </c>
      <c r="L148" s="117">
        <f>SUM(M148,N148,O148)</f>
        <v>31.11</v>
      </c>
      <c r="M148" s="118">
        <v>30.91</v>
      </c>
      <c r="N148" s="117">
        <v>0.2</v>
      </c>
      <c r="O148" s="118"/>
      <c r="P148" s="117">
        <f>SUM(Q148,R148,S148)</f>
        <v>17.29</v>
      </c>
      <c r="Q148" s="118">
        <v>16.89</v>
      </c>
      <c r="R148" s="117">
        <v>0.4</v>
      </c>
      <c r="S148" s="118"/>
      <c r="T148" s="117"/>
      <c r="U148" s="118"/>
      <c r="V148" s="117"/>
      <c r="W148" s="117"/>
      <c r="X148" s="115">
        <v>2025</v>
      </c>
      <c r="Y148" s="115">
        <v>2026</v>
      </c>
      <c r="Z148" s="20"/>
      <c r="AA148" s="101"/>
    </row>
    <row r="149" spans="1:27" s="6" customFormat="1" ht="15.75" x14ac:dyDescent="0.25">
      <c r="A149" s="25">
        <v>142</v>
      </c>
      <c r="B149" s="164" t="s">
        <v>716</v>
      </c>
      <c r="C149" s="165"/>
      <c r="D149" s="165"/>
      <c r="E149" s="165"/>
      <c r="F149" s="165"/>
      <c r="G149" s="165"/>
      <c r="H149" s="165"/>
      <c r="I149" s="165"/>
      <c r="J149" s="166"/>
      <c r="K149" s="117">
        <f t="shared" si="34"/>
        <v>622.94000000000005</v>
      </c>
      <c r="L149" s="117">
        <f t="shared" ref="L149:W149" si="35">SUM(L145:L148)</f>
        <v>213.54000000000002</v>
      </c>
      <c r="M149" s="118">
        <f t="shared" si="35"/>
        <v>209.34</v>
      </c>
      <c r="N149" s="117">
        <f t="shared" si="35"/>
        <v>4.2</v>
      </c>
      <c r="O149" s="117">
        <f t="shared" si="35"/>
        <v>0</v>
      </c>
      <c r="P149" s="117">
        <f t="shared" si="35"/>
        <v>206.9</v>
      </c>
      <c r="Q149" s="118">
        <f t="shared" si="35"/>
        <v>202.5</v>
      </c>
      <c r="R149" s="117">
        <f t="shared" si="35"/>
        <v>4.4000000000000004</v>
      </c>
      <c r="S149" s="117">
        <f t="shared" si="35"/>
        <v>0</v>
      </c>
      <c r="T149" s="117">
        <f t="shared" si="35"/>
        <v>202.5</v>
      </c>
      <c r="U149" s="118">
        <f t="shared" si="35"/>
        <v>202.5</v>
      </c>
      <c r="V149" s="117">
        <f t="shared" si="35"/>
        <v>0</v>
      </c>
      <c r="W149" s="117">
        <f t="shared" si="35"/>
        <v>0</v>
      </c>
      <c r="X149" s="167"/>
      <c r="Y149" s="167"/>
      <c r="Z149" s="20"/>
      <c r="AA149" s="101"/>
    </row>
    <row r="150" spans="1:27" s="6" customFormat="1" ht="15.75" x14ac:dyDescent="0.25">
      <c r="A150" s="25">
        <v>143</v>
      </c>
      <c r="B150" s="168" t="s">
        <v>328</v>
      </c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70"/>
      <c r="Z150" s="20"/>
      <c r="AA150" s="101"/>
    </row>
    <row r="151" spans="1:27" s="6" customFormat="1" ht="63" x14ac:dyDescent="0.25">
      <c r="A151" s="25">
        <v>144</v>
      </c>
      <c r="B151" s="114" t="s">
        <v>95</v>
      </c>
      <c r="C151" s="116" t="s">
        <v>329</v>
      </c>
      <c r="D151" s="115" t="s">
        <v>330</v>
      </c>
      <c r="E151" s="116" t="s">
        <v>331</v>
      </c>
      <c r="F151" s="116" t="s">
        <v>332</v>
      </c>
      <c r="G151" s="117">
        <v>67.63</v>
      </c>
      <c r="H151" s="117"/>
      <c r="I151" s="117">
        <f t="shared" ref="I151:I155" si="36">G151+M151+Q151+U151</f>
        <v>186.45</v>
      </c>
      <c r="J151" s="116" t="s">
        <v>23</v>
      </c>
      <c r="K151" s="117">
        <f t="shared" ref="K151:K156" si="37">SUM(L151,P151,T151)</f>
        <v>118.82</v>
      </c>
      <c r="L151" s="117">
        <f>SUM(M151,N151,O151)</f>
        <v>10</v>
      </c>
      <c r="M151" s="118">
        <v>10</v>
      </c>
      <c r="N151" s="117"/>
      <c r="O151" s="118"/>
      <c r="P151" s="117">
        <f t="shared" ref="P151:P155" si="38">SUM(Q151,R151,S151)</f>
        <v>21.44</v>
      </c>
      <c r="Q151" s="118">
        <v>21.44</v>
      </c>
      <c r="R151" s="117"/>
      <c r="S151" s="118"/>
      <c r="T151" s="117">
        <f>SUM(U151,V151,W151)</f>
        <v>87.38</v>
      </c>
      <c r="U151" s="118">
        <v>87.38</v>
      </c>
      <c r="V151" s="118"/>
      <c r="W151" s="117"/>
      <c r="X151" s="115">
        <v>2020</v>
      </c>
      <c r="Y151" s="115">
        <v>2026</v>
      </c>
      <c r="Z151" s="20"/>
      <c r="AA151" s="101"/>
    </row>
    <row r="152" spans="1:27" s="6" customFormat="1" ht="63" x14ac:dyDescent="0.25">
      <c r="A152" s="25">
        <v>145</v>
      </c>
      <c r="B152" s="114" t="s">
        <v>97</v>
      </c>
      <c r="C152" s="116" t="s">
        <v>333</v>
      </c>
      <c r="D152" s="115" t="s">
        <v>334</v>
      </c>
      <c r="E152" s="116" t="s">
        <v>335</v>
      </c>
      <c r="F152" s="116" t="s">
        <v>436</v>
      </c>
      <c r="G152" s="117">
        <v>43.74</v>
      </c>
      <c r="H152" s="117"/>
      <c r="I152" s="117">
        <f t="shared" si="36"/>
        <v>244.99</v>
      </c>
      <c r="J152" s="116" t="s">
        <v>623</v>
      </c>
      <c r="K152" s="117">
        <f t="shared" si="37"/>
        <v>201.25</v>
      </c>
      <c r="L152" s="117">
        <f>SUM(M152,N152,O152)</f>
        <v>100</v>
      </c>
      <c r="M152" s="118">
        <v>100</v>
      </c>
      <c r="N152" s="117"/>
      <c r="O152" s="118"/>
      <c r="P152" s="117">
        <f t="shared" si="38"/>
        <v>101.25</v>
      </c>
      <c r="Q152" s="118">
        <v>101.25</v>
      </c>
      <c r="R152" s="117"/>
      <c r="S152" s="118"/>
      <c r="T152" s="117"/>
      <c r="U152" s="118"/>
      <c r="V152" s="117"/>
      <c r="W152" s="117"/>
      <c r="X152" s="115">
        <v>2022</v>
      </c>
      <c r="Y152" s="115">
        <v>2025</v>
      </c>
      <c r="Z152" s="20"/>
      <c r="AA152" s="101"/>
    </row>
    <row r="153" spans="1:27" s="6" customFormat="1" ht="63" x14ac:dyDescent="0.25">
      <c r="A153" s="25">
        <v>146</v>
      </c>
      <c r="B153" s="114" t="s">
        <v>98</v>
      </c>
      <c r="C153" s="116" t="s">
        <v>336</v>
      </c>
      <c r="D153" s="115" t="s">
        <v>337</v>
      </c>
      <c r="E153" s="116" t="s">
        <v>338</v>
      </c>
      <c r="F153" s="116" t="s">
        <v>430</v>
      </c>
      <c r="G153" s="117">
        <v>239.59000000000003</v>
      </c>
      <c r="H153" s="117"/>
      <c r="I153" s="117">
        <f t="shared" si="36"/>
        <v>624.34</v>
      </c>
      <c r="J153" s="116" t="s">
        <v>565</v>
      </c>
      <c r="K153" s="117">
        <f>SUM(L153,P153,T153)</f>
        <v>384.75</v>
      </c>
      <c r="L153" s="117">
        <f>SUM(M153,N153,O153)</f>
        <v>111.76</v>
      </c>
      <c r="M153" s="118">
        <v>111.76</v>
      </c>
      <c r="N153" s="117"/>
      <c r="O153" s="118"/>
      <c r="P153" s="117">
        <f t="shared" si="38"/>
        <v>113.84</v>
      </c>
      <c r="Q153" s="118">
        <v>113.84</v>
      </c>
      <c r="R153" s="117"/>
      <c r="S153" s="118"/>
      <c r="T153" s="117">
        <f>SUM(U153,V153,W153)</f>
        <v>159.15</v>
      </c>
      <c r="U153" s="118">
        <v>159.15</v>
      </c>
      <c r="V153" s="117"/>
      <c r="W153" s="117"/>
      <c r="X153" s="115">
        <v>2021</v>
      </c>
      <c r="Y153" s="115">
        <v>2026</v>
      </c>
      <c r="Z153" s="20"/>
      <c r="AA153" s="101"/>
    </row>
    <row r="154" spans="1:27" s="6" customFormat="1" ht="47.25" x14ac:dyDescent="0.25">
      <c r="A154" s="25">
        <v>147</v>
      </c>
      <c r="B154" s="114" t="s">
        <v>102</v>
      </c>
      <c r="C154" s="116" t="s">
        <v>339</v>
      </c>
      <c r="D154" s="115" t="s">
        <v>340</v>
      </c>
      <c r="E154" s="116" t="s">
        <v>341</v>
      </c>
      <c r="F154" s="116" t="s">
        <v>435</v>
      </c>
      <c r="G154" s="117">
        <v>187.91</v>
      </c>
      <c r="H154" s="117"/>
      <c r="I154" s="117">
        <f t="shared" si="36"/>
        <v>324.38</v>
      </c>
      <c r="J154" s="116" t="s">
        <v>563</v>
      </c>
      <c r="K154" s="117">
        <f t="shared" si="37"/>
        <v>136.47</v>
      </c>
      <c r="L154" s="117">
        <f>SUM(M154,N154,O154)</f>
        <v>136.47</v>
      </c>
      <c r="M154" s="118">
        <v>136.47</v>
      </c>
      <c r="N154" s="117"/>
      <c r="O154" s="118"/>
      <c r="P154" s="117"/>
      <c r="Q154" s="118"/>
      <c r="R154" s="117"/>
      <c r="S154" s="118"/>
      <c r="T154" s="117"/>
      <c r="U154" s="118"/>
      <c r="V154" s="117"/>
      <c r="W154" s="117"/>
      <c r="X154" s="115">
        <v>2021</v>
      </c>
      <c r="Y154" s="115">
        <v>2024</v>
      </c>
      <c r="Z154" s="20"/>
      <c r="AA154" s="101"/>
    </row>
    <row r="155" spans="1:27" s="6" customFormat="1" ht="63" x14ac:dyDescent="0.25">
      <c r="A155" s="25">
        <v>148</v>
      </c>
      <c r="B155" s="114" t="s">
        <v>104</v>
      </c>
      <c r="C155" s="116" t="s">
        <v>342</v>
      </c>
      <c r="D155" s="115" t="s">
        <v>343</v>
      </c>
      <c r="E155" s="116" t="s">
        <v>344</v>
      </c>
      <c r="F155" s="116"/>
      <c r="G155" s="117">
        <v>17.760000000000002</v>
      </c>
      <c r="H155" s="117"/>
      <c r="I155" s="117">
        <f t="shared" si="36"/>
        <v>417.76</v>
      </c>
      <c r="J155" s="116" t="s">
        <v>624</v>
      </c>
      <c r="K155" s="117">
        <f t="shared" si="37"/>
        <v>400</v>
      </c>
      <c r="L155" s="117"/>
      <c r="M155" s="118"/>
      <c r="N155" s="117"/>
      <c r="O155" s="118"/>
      <c r="P155" s="117">
        <f t="shared" si="38"/>
        <v>300</v>
      </c>
      <c r="Q155" s="118">
        <v>300</v>
      </c>
      <c r="R155" s="117"/>
      <c r="S155" s="118"/>
      <c r="T155" s="117">
        <f>SUM(U155,V155,W155)</f>
        <v>100</v>
      </c>
      <c r="U155" s="118">
        <v>100</v>
      </c>
      <c r="V155" s="117"/>
      <c r="W155" s="117"/>
      <c r="X155" s="115">
        <v>2022</v>
      </c>
      <c r="Y155" s="115">
        <v>2026</v>
      </c>
      <c r="Z155" s="20"/>
      <c r="AA155" s="101"/>
    </row>
    <row r="156" spans="1:27" s="6" customFormat="1" ht="15.75" x14ac:dyDescent="0.25">
      <c r="A156" s="25">
        <v>149</v>
      </c>
      <c r="B156" s="164" t="s">
        <v>717</v>
      </c>
      <c r="C156" s="165"/>
      <c r="D156" s="165"/>
      <c r="E156" s="165"/>
      <c r="F156" s="165"/>
      <c r="G156" s="165"/>
      <c r="H156" s="165"/>
      <c r="I156" s="165"/>
      <c r="J156" s="166"/>
      <c r="K156" s="117">
        <f t="shared" si="37"/>
        <v>1241.29</v>
      </c>
      <c r="L156" s="117">
        <f>SUM(L151:L155)</f>
        <v>358.23</v>
      </c>
      <c r="M156" s="118">
        <f>SUM(M151:M155)</f>
        <v>358.23</v>
      </c>
      <c r="N156" s="117"/>
      <c r="O156" s="117"/>
      <c r="P156" s="117">
        <f>SUM(P151:P155)</f>
        <v>536.53</v>
      </c>
      <c r="Q156" s="118">
        <f>SUM(Q151:Q155)</f>
        <v>536.53</v>
      </c>
      <c r="R156" s="117"/>
      <c r="S156" s="117"/>
      <c r="T156" s="117">
        <f>SUM(T151:T155)</f>
        <v>346.53</v>
      </c>
      <c r="U156" s="118">
        <f>SUM(U151:U155)</f>
        <v>346.53</v>
      </c>
      <c r="V156" s="117"/>
      <c r="W156" s="117"/>
      <c r="X156" s="120"/>
      <c r="Y156" s="120"/>
      <c r="Z156" s="20"/>
      <c r="AA156" s="101"/>
    </row>
    <row r="157" spans="1:27" s="6" customFormat="1" ht="15.75" x14ac:dyDescent="0.25">
      <c r="A157" s="25">
        <v>150</v>
      </c>
      <c r="B157" s="164" t="s">
        <v>345</v>
      </c>
      <c r="C157" s="165"/>
      <c r="D157" s="165"/>
      <c r="E157" s="165"/>
      <c r="F157" s="165"/>
      <c r="G157" s="165"/>
      <c r="H157" s="165"/>
      <c r="I157" s="165"/>
      <c r="J157" s="166"/>
      <c r="K157" s="121">
        <f>SUM(K118,K127,K132,K137,K143,K149,K156)</f>
        <v>4936.3899999999994</v>
      </c>
      <c r="L157" s="117">
        <f t="shared" ref="L157:R157" si="39">SUM(L156,L149,L143,L137,L132,L127,L118)</f>
        <v>1600.87</v>
      </c>
      <c r="M157" s="118">
        <f t="shared" si="39"/>
        <v>1432.6</v>
      </c>
      <c r="N157" s="117">
        <f t="shared" si="39"/>
        <v>55.04</v>
      </c>
      <c r="O157" s="117">
        <f t="shared" si="39"/>
        <v>120.6</v>
      </c>
      <c r="P157" s="117">
        <f t="shared" si="39"/>
        <v>1620.08</v>
      </c>
      <c r="Q157" s="118">
        <f t="shared" si="39"/>
        <v>1568.34</v>
      </c>
      <c r="R157" s="117">
        <f t="shared" si="39"/>
        <v>21.740000000000002</v>
      </c>
      <c r="S157" s="117">
        <f>SUM(S156,S149,S143,S138,S132,S127,S118)</f>
        <v>30</v>
      </c>
      <c r="T157" s="117">
        <f>SUM(T156,T149,T143,T137,T132,T127,T118)</f>
        <v>1715.4399999999998</v>
      </c>
      <c r="U157" s="118">
        <f>SUM(U156,U149,U143,U137,U132,U127,U118)</f>
        <v>1642.34</v>
      </c>
      <c r="V157" s="117">
        <f>SUM(V156,V149,V143,V137,V132,V127,V118)</f>
        <v>23.1</v>
      </c>
      <c r="W157" s="117">
        <f>SUM(W156,W149,W143,W137,W132,W127,W118)</f>
        <v>50</v>
      </c>
      <c r="X157" s="120"/>
      <c r="Y157" s="120"/>
      <c r="Z157" s="20"/>
      <c r="AA157" s="101"/>
    </row>
    <row r="158" spans="1:27" s="6" customFormat="1" ht="15.75" x14ac:dyDescent="0.25">
      <c r="A158" s="25">
        <v>151</v>
      </c>
      <c r="B158" s="168" t="s">
        <v>426</v>
      </c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70"/>
      <c r="Z158" s="20"/>
      <c r="AA158" s="101"/>
    </row>
    <row r="159" spans="1:27" s="6" customFormat="1" ht="47.25" x14ac:dyDescent="0.25">
      <c r="A159" s="25">
        <v>152</v>
      </c>
      <c r="B159" s="114" t="s">
        <v>553</v>
      </c>
      <c r="C159" s="116" t="s">
        <v>228</v>
      </c>
      <c r="D159" s="115" t="s">
        <v>229</v>
      </c>
      <c r="E159" s="116" t="s">
        <v>230</v>
      </c>
      <c r="F159" s="116" t="s">
        <v>231</v>
      </c>
      <c r="G159" s="117">
        <v>96.9</v>
      </c>
      <c r="H159" s="117">
        <v>1.94</v>
      </c>
      <c r="I159" s="117">
        <f t="shared" ref="I159:I160" si="40">G159+M159+Q159+U159</f>
        <v>439.87</v>
      </c>
      <c r="J159" s="116" t="s">
        <v>231</v>
      </c>
      <c r="K159" s="117">
        <f t="shared" ref="K159:K161" si="41">SUM(L159,P159,T159)</f>
        <v>344.47</v>
      </c>
      <c r="L159" s="117">
        <f>SUM(M159,N159,O159)</f>
        <v>210</v>
      </c>
      <c r="M159" s="118">
        <v>209</v>
      </c>
      <c r="N159" s="117">
        <v>1</v>
      </c>
      <c r="O159" s="118"/>
      <c r="P159" s="117">
        <f>SUM(Q159,R159,S159)</f>
        <v>134.47</v>
      </c>
      <c r="Q159" s="118">
        <v>133.97</v>
      </c>
      <c r="R159" s="117">
        <v>0.5</v>
      </c>
      <c r="S159" s="118"/>
      <c r="T159" s="117"/>
      <c r="U159" s="118"/>
      <c r="V159" s="117"/>
      <c r="W159" s="118"/>
      <c r="X159" s="115">
        <v>2023</v>
      </c>
      <c r="Y159" s="115">
        <v>2025</v>
      </c>
      <c r="Z159" s="20"/>
      <c r="AA159" s="101"/>
    </row>
    <row r="160" spans="1:27" s="6" customFormat="1" ht="63" x14ac:dyDescent="0.25">
      <c r="A160" s="25">
        <v>153</v>
      </c>
      <c r="B160" s="114" t="s">
        <v>554</v>
      </c>
      <c r="C160" s="116" t="s">
        <v>346</v>
      </c>
      <c r="D160" s="115" t="s">
        <v>232</v>
      </c>
      <c r="E160" s="116" t="s">
        <v>233</v>
      </c>
      <c r="F160" s="116" t="s">
        <v>234</v>
      </c>
      <c r="G160" s="117">
        <v>790.55</v>
      </c>
      <c r="H160" s="117">
        <v>2.3200000000000003</v>
      </c>
      <c r="I160" s="117">
        <f t="shared" si="40"/>
        <v>1773.58</v>
      </c>
      <c r="J160" s="116" t="s">
        <v>234</v>
      </c>
      <c r="K160" s="117">
        <f t="shared" si="41"/>
        <v>984.68999999999994</v>
      </c>
      <c r="L160" s="117">
        <f>SUM(M160,N160,O160)</f>
        <v>233.66</v>
      </c>
      <c r="M160" s="118">
        <v>233</v>
      </c>
      <c r="N160" s="117">
        <v>0.66</v>
      </c>
      <c r="O160" s="118"/>
      <c r="P160" s="117">
        <f>SUM(Q160,R160,S160)</f>
        <v>309.02999999999997</v>
      </c>
      <c r="Q160" s="118">
        <v>308.02999999999997</v>
      </c>
      <c r="R160" s="117">
        <v>1</v>
      </c>
      <c r="S160" s="118"/>
      <c r="T160" s="117">
        <f>SUM(U160,V160,W160)</f>
        <v>442</v>
      </c>
      <c r="U160" s="118">
        <v>442</v>
      </c>
      <c r="V160" s="117"/>
      <c r="W160" s="118"/>
      <c r="X160" s="115">
        <v>2023</v>
      </c>
      <c r="Y160" s="115">
        <v>2027</v>
      </c>
      <c r="Z160" s="20"/>
      <c r="AA160" s="101"/>
    </row>
    <row r="161" spans="1:27" s="6" customFormat="1" ht="15.75" x14ac:dyDescent="0.25">
      <c r="A161" s="25">
        <v>154</v>
      </c>
      <c r="B161" s="150" t="s">
        <v>718</v>
      </c>
      <c r="C161" s="151"/>
      <c r="D161" s="151"/>
      <c r="E161" s="151"/>
      <c r="F161" s="151"/>
      <c r="G161" s="151"/>
      <c r="H161" s="151"/>
      <c r="I161" s="151"/>
      <c r="J161" s="152"/>
      <c r="K161" s="28">
        <f t="shared" si="41"/>
        <v>1329.1599999999999</v>
      </c>
      <c r="L161" s="28">
        <f>SUM(L159:L160)</f>
        <v>443.65999999999997</v>
      </c>
      <c r="M161" s="30">
        <f>SUM(M159:M160)</f>
        <v>442</v>
      </c>
      <c r="N161" s="28">
        <f>SUM(N159:N160)</f>
        <v>1.6600000000000001</v>
      </c>
      <c r="O161" s="30"/>
      <c r="P161" s="28">
        <f>SUM(P159:P160)</f>
        <v>443.5</v>
      </c>
      <c r="Q161" s="30">
        <f>SUM(Q159:Q160)</f>
        <v>442</v>
      </c>
      <c r="R161" s="28">
        <f>SUM(R159:R160)</f>
        <v>1.5</v>
      </c>
      <c r="S161" s="30"/>
      <c r="T161" s="28">
        <f>SUM(T160+T159)</f>
        <v>442</v>
      </c>
      <c r="U161" s="30">
        <f>SUM(U160+U159)</f>
        <v>442</v>
      </c>
      <c r="V161" s="30">
        <f>SUM(V160+V159)</f>
        <v>0</v>
      </c>
      <c r="W161" s="30"/>
      <c r="X161" s="146"/>
      <c r="Y161" s="146"/>
      <c r="Z161" s="20"/>
      <c r="AA161" s="101"/>
    </row>
    <row r="162" spans="1:27" s="6" customFormat="1" ht="15.75" x14ac:dyDescent="0.25">
      <c r="A162" s="25">
        <v>155</v>
      </c>
      <c r="B162" s="147" t="s">
        <v>456</v>
      </c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9"/>
      <c r="Z162" s="20"/>
      <c r="AA162" s="101"/>
    </row>
    <row r="163" spans="1:27" s="6" customFormat="1" ht="63" x14ac:dyDescent="0.25">
      <c r="A163" s="25">
        <v>156</v>
      </c>
      <c r="B163" s="26" t="s">
        <v>656</v>
      </c>
      <c r="C163" s="27" t="s">
        <v>417</v>
      </c>
      <c r="D163" s="21" t="s">
        <v>254</v>
      </c>
      <c r="E163" s="27" t="s">
        <v>378</v>
      </c>
      <c r="F163" s="54"/>
      <c r="G163" s="144">
        <v>360</v>
      </c>
      <c r="H163" s="172"/>
      <c r="I163" s="172"/>
      <c r="J163" s="27" t="s">
        <v>568</v>
      </c>
      <c r="K163" s="175">
        <f>L163+P163+T163</f>
        <v>360</v>
      </c>
      <c r="L163" s="175">
        <f>SUM(M163,N163,O163)</f>
        <v>120</v>
      </c>
      <c r="M163" s="186">
        <v>120</v>
      </c>
      <c r="N163" s="186"/>
      <c r="O163" s="186"/>
      <c r="P163" s="175">
        <f>SUM(Q163,R163,S163)</f>
        <v>120</v>
      </c>
      <c r="Q163" s="186">
        <v>120</v>
      </c>
      <c r="R163" s="186"/>
      <c r="S163" s="186"/>
      <c r="T163" s="175">
        <f>SUM(U163,V173,W173)</f>
        <v>120</v>
      </c>
      <c r="U163" s="186">
        <v>120</v>
      </c>
      <c r="V163" s="186"/>
      <c r="W163" s="186"/>
      <c r="X163" s="144">
        <v>2023</v>
      </c>
      <c r="Y163" s="144">
        <v>2027</v>
      </c>
      <c r="Z163" s="20"/>
      <c r="AA163" s="101"/>
    </row>
    <row r="164" spans="1:27" s="6" customFormat="1" ht="63" x14ac:dyDescent="0.25">
      <c r="A164" s="25">
        <v>157</v>
      </c>
      <c r="B164" s="26" t="s">
        <v>657</v>
      </c>
      <c r="C164" s="27" t="s">
        <v>415</v>
      </c>
      <c r="D164" s="21" t="s">
        <v>374</v>
      </c>
      <c r="E164" s="27" t="s">
        <v>375</v>
      </c>
      <c r="F164" s="54"/>
      <c r="G164" s="171"/>
      <c r="H164" s="173"/>
      <c r="I164" s="173"/>
      <c r="J164" s="27" t="s">
        <v>568</v>
      </c>
      <c r="K164" s="176"/>
      <c r="L164" s="176"/>
      <c r="M164" s="187"/>
      <c r="N164" s="176"/>
      <c r="O164" s="176"/>
      <c r="P164" s="176"/>
      <c r="Q164" s="187"/>
      <c r="R164" s="176"/>
      <c r="S164" s="176"/>
      <c r="T164" s="176"/>
      <c r="U164" s="187"/>
      <c r="V164" s="176"/>
      <c r="W164" s="176"/>
      <c r="X164" s="176"/>
      <c r="Y164" s="176"/>
      <c r="Z164" s="20"/>
      <c r="AA164" s="101"/>
    </row>
    <row r="165" spans="1:27" s="6" customFormat="1" ht="47.25" x14ac:dyDescent="0.25">
      <c r="A165" s="25">
        <v>158</v>
      </c>
      <c r="B165" s="26" t="s">
        <v>658</v>
      </c>
      <c r="C165" s="27" t="s">
        <v>416</v>
      </c>
      <c r="D165" s="21" t="s">
        <v>376</v>
      </c>
      <c r="E165" s="27" t="s">
        <v>377</v>
      </c>
      <c r="F165" s="54"/>
      <c r="G165" s="171"/>
      <c r="H165" s="173"/>
      <c r="I165" s="173"/>
      <c r="J165" s="27" t="s">
        <v>568</v>
      </c>
      <c r="K165" s="176"/>
      <c r="L165" s="176"/>
      <c r="M165" s="187"/>
      <c r="N165" s="176"/>
      <c r="O165" s="176"/>
      <c r="P165" s="176"/>
      <c r="Q165" s="187"/>
      <c r="R165" s="176"/>
      <c r="S165" s="176"/>
      <c r="T165" s="176"/>
      <c r="U165" s="187"/>
      <c r="V165" s="176"/>
      <c r="W165" s="176"/>
      <c r="X165" s="176"/>
      <c r="Y165" s="176"/>
      <c r="Z165" s="20"/>
      <c r="AA165" s="101"/>
    </row>
    <row r="166" spans="1:27" s="6" customFormat="1" ht="47.25" x14ac:dyDescent="0.25">
      <c r="A166" s="25">
        <v>159</v>
      </c>
      <c r="B166" s="26" t="s">
        <v>659</v>
      </c>
      <c r="C166" s="27" t="s">
        <v>418</v>
      </c>
      <c r="D166" s="21" t="s">
        <v>379</v>
      </c>
      <c r="E166" s="27" t="s">
        <v>380</v>
      </c>
      <c r="F166" s="54"/>
      <c r="G166" s="171"/>
      <c r="H166" s="173"/>
      <c r="I166" s="173"/>
      <c r="J166" s="27" t="s">
        <v>568</v>
      </c>
      <c r="K166" s="176"/>
      <c r="L166" s="176"/>
      <c r="M166" s="187"/>
      <c r="N166" s="176"/>
      <c r="O166" s="176"/>
      <c r="P166" s="176"/>
      <c r="Q166" s="187"/>
      <c r="R166" s="176"/>
      <c r="S166" s="176"/>
      <c r="T166" s="176"/>
      <c r="U166" s="187"/>
      <c r="V166" s="176"/>
      <c r="W166" s="176"/>
      <c r="X166" s="176"/>
      <c r="Y166" s="176"/>
      <c r="Z166" s="20"/>
      <c r="AA166" s="101"/>
    </row>
    <row r="167" spans="1:27" s="6" customFormat="1" ht="47.25" x14ac:dyDescent="0.25">
      <c r="A167" s="25">
        <v>160</v>
      </c>
      <c r="B167" s="26" t="s">
        <v>660</v>
      </c>
      <c r="C167" s="27" t="s">
        <v>419</v>
      </c>
      <c r="D167" s="21" t="s">
        <v>381</v>
      </c>
      <c r="E167" s="27" t="s">
        <v>382</v>
      </c>
      <c r="F167" s="54"/>
      <c r="G167" s="171"/>
      <c r="H167" s="173"/>
      <c r="I167" s="173"/>
      <c r="J167" s="27" t="s">
        <v>568</v>
      </c>
      <c r="K167" s="176"/>
      <c r="L167" s="176"/>
      <c r="M167" s="187"/>
      <c r="N167" s="176"/>
      <c r="O167" s="176"/>
      <c r="P167" s="176"/>
      <c r="Q167" s="187"/>
      <c r="R167" s="176"/>
      <c r="S167" s="176"/>
      <c r="T167" s="176"/>
      <c r="U167" s="187"/>
      <c r="V167" s="176"/>
      <c r="W167" s="176"/>
      <c r="X167" s="176"/>
      <c r="Y167" s="176"/>
      <c r="Z167" s="20"/>
      <c r="AA167" s="101"/>
    </row>
    <row r="168" spans="1:27" s="6" customFormat="1" ht="47.25" x14ac:dyDescent="0.25">
      <c r="A168" s="25">
        <v>161</v>
      </c>
      <c r="B168" s="26" t="s">
        <v>661</v>
      </c>
      <c r="C168" s="27" t="s">
        <v>405</v>
      </c>
      <c r="D168" s="21" t="s">
        <v>347</v>
      </c>
      <c r="E168" s="27" t="s">
        <v>348</v>
      </c>
      <c r="F168" s="54"/>
      <c r="G168" s="171"/>
      <c r="H168" s="173"/>
      <c r="I168" s="173"/>
      <c r="J168" s="27" t="s">
        <v>568</v>
      </c>
      <c r="K168" s="176"/>
      <c r="L168" s="176"/>
      <c r="M168" s="187"/>
      <c r="N168" s="176"/>
      <c r="O168" s="176"/>
      <c r="P168" s="176"/>
      <c r="Q168" s="187"/>
      <c r="R168" s="176"/>
      <c r="S168" s="176"/>
      <c r="T168" s="176"/>
      <c r="U168" s="187"/>
      <c r="V168" s="176"/>
      <c r="W168" s="176"/>
      <c r="X168" s="176"/>
      <c r="Y168" s="176"/>
      <c r="Z168" s="20"/>
      <c r="AA168" s="101"/>
    </row>
    <row r="169" spans="1:27" s="6" customFormat="1" ht="47.25" x14ac:dyDescent="0.25">
      <c r="A169" s="25">
        <v>162</v>
      </c>
      <c r="B169" s="26" t="s">
        <v>662</v>
      </c>
      <c r="C169" s="27" t="s">
        <v>349</v>
      </c>
      <c r="D169" s="21" t="s">
        <v>259</v>
      </c>
      <c r="E169" s="27" t="s">
        <v>260</v>
      </c>
      <c r="F169" s="54"/>
      <c r="G169" s="171"/>
      <c r="H169" s="173"/>
      <c r="I169" s="173"/>
      <c r="J169" s="27" t="s">
        <v>568</v>
      </c>
      <c r="K169" s="176"/>
      <c r="L169" s="176"/>
      <c r="M169" s="187"/>
      <c r="N169" s="176"/>
      <c r="O169" s="176"/>
      <c r="P169" s="176"/>
      <c r="Q169" s="187"/>
      <c r="R169" s="176"/>
      <c r="S169" s="176"/>
      <c r="T169" s="176"/>
      <c r="U169" s="187"/>
      <c r="V169" s="176"/>
      <c r="W169" s="176"/>
      <c r="X169" s="176"/>
      <c r="Y169" s="176"/>
      <c r="Z169" s="20"/>
      <c r="AA169" s="101"/>
    </row>
    <row r="170" spans="1:27" s="6" customFormat="1" ht="63" x14ac:dyDescent="0.25">
      <c r="A170" s="25">
        <v>163</v>
      </c>
      <c r="B170" s="26" t="s">
        <v>663</v>
      </c>
      <c r="C170" s="27" t="s">
        <v>350</v>
      </c>
      <c r="D170" s="21" t="s">
        <v>351</v>
      </c>
      <c r="E170" s="27" t="s">
        <v>352</v>
      </c>
      <c r="F170" s="54"/>
      <c r="G170" s="171"/>
      <c r="H170" s="173"/>
      <c r="I170" s="173"/>
      <c r="J170" s="27" t="s">
        <v>568</v>
      </c>
      <c r="K170" s="176"/>
      <c r="L170" s="176"/>
      <c r="M170" s="187"/>
      <c r="N170" s="176"/>
      <c r="O170" s="176"/>
      <c r="P170" s="176"/>
      <c r="Q170" s="187"/>
      <c r="R170" s="176"/>
      <c r="S170" s="176"/>
      <c r="T170" s="176"/>
      <c r="U170" s="187"/>
      <c r="V170" s="176"/>
      <c r="W170" s="176"/>
      <c r="X170" s="176"/>
      <c r="Y170" s="176"/>
      <c r="Z170" s="20"/>
      <c r="AA170" s="101"/>
    </row>
    <row r="171" spans="1:27" s="6" customFormat="1" ht="63" x14ac:dyDescent="0.25">
      <c r="A171" s="25">
        <v>164</v>
      </c>
      <c r="B171" s="26" t="s">
        <v>664</v>
      </c>
      <c r="C171" s="27" t="s">
        <v>406</v>
      </c>
      <c r="D171" s="21" t="s">
        <v>353</v>
      </c>
      <c r="E171" s="27" t="s">
        <v>354</v>
      </c>
      <c r="F171" s="54"/>
      <c r="G171" s="171"/>
      <c r="H171" s="173"/>
      <c r="I171" s="173"/>
      <c r="J171" s="27" t="s">
        <v>568</v>
      </c>
      <c r="K171" s="176"/>
      <c r="L171" s="176"/>
      <c r="M171" s="187"/>
      <c r="N171" s="176"/>
      <c r="O171" s="176"/>
      <c r="P171" s="176"/>
      <c r="Q171" s="187"/>
      <c r="R171" s="176"/>
      <c r="S171" s="176"/>
      <c r="T171" s="176"/>
      <c r="U171" s="187"/>
      <c r="V171" s="176"/>
      <c r="W171" s="176"/>
      <c r="X171" s="176"/>
      <c r="Y171" s="176"/>
      <c r="Z171" s="20"/>
      <c r="AA171" s="101"/>
    </row>
    <row r="172" spans="1:27" s="6" customFormat="1" ht="47.25" x14ac:dyDescent="0.25">
      <c r="A172" s="25">
        <v>165</v>
      </c>
      <c r="B172" s="26" t="s">
        <v>665</v>
      </c>
      <c r="C172" s="27" t="s">
        <v>407</v>
      </c>
      <c r="D172" s="21" t="s">
        <v>355</v>
      </c>
      <c r="E172" s="27" t="s">
        <v>356</v>
      </c>
      <c r="F172" s="54"/>
      <c r="G172" s="171"/>
      <c r="H172" s="173"/>
      <c r="I172" s="173"/>
      <c r="J172" s="27" t="s">
        <v>568</v>
      </c>
      <c r="K172" s="176"/>
      <c r="L172" s="176"/>
      <c r="M172" s="187"/>
      <c r="N172" s="176"/>
      <c r="O172" s="176"/>
      <c r="P172" s="176"/>
      <c r="Q172" s="187"/>
      <c r="R172" s="176"/>
      <c r="S172" s="176"/>
      <c r="T172" s="176"/>
      <c r="U172" s="187"/>
      <c r="V172" s="176"/>
      <c r="W172" s="176"/>
      <c r="X172" s="176"/>
      <c r="Y172" s="176"/>
      <c r="Z172" s="20"/>
      <c r="AA172" s="101"/>
    </row>
    <row r="173" spans="1:27" s="6" customFormat="1" ht="63" x14ac:dyDescent="0.25">
      <c r="A173" s="25">
        <v>166</v>
      </c>
      <c r="B173" s="26" t="s">
        <v>666</v>
      </c>
      <c r="C173" s="27" t="s">
        <v>408</v>
      </c>
      <c r="D173" s="21" t="s">
        <v>357</v>
      </c>
      <c r="E173" s="27" t="s">
        <v>358</v>
      </c>
      <c r="F173" s="54"/>
      <c r="G173" s="171"/>
      <c r="H173" s="173"/>
      <c r="I173" s="173"/>
      <c r="J173" s="27" t="s">
        <v>568</v>
      </c>
      <c r="K173" s="176"/>
      <c r="L173" s="176"/>
      <c r="M173" s="187"/>
      <c r="N173" s="176"/>
      <c r="O173" s="176"/>
      <c r="P173" s="176"/>
      <c r="Q173" s="187"/>
      <c r="R173" s="176"/>
      <c r="S173" s="176"/>
      <c r="T173" s="176"/>
      <c r="U173" s="187"/>
      <c r="V173" s="176"/>
      <c r="W173" s="176"/>
      <c r="X173" s="176"/>
      <c r="Y173" s="176"/>
      <c r="Z173" s="20"/>
      <c r="AA173" s="101"/>
    </row>
    <row r="174" spans="1:27" s="6" customFormat="1" ht="47.25" x14ac:dyDescent="0.25">
      <c r="A174" s="25">
        <v>167</v>
      </c>
      <c r="B174" s="26" t="s">
        <v>667</v>
      </c>
      <c r="C174" s="27" t="s">
        <v>412</v>
      </c>
      <c r="D174" s="21" t="s">
        <v>365</v>
      </c>
      <c r="E174" s="27" t="s">
        <v>366</v>
      </c>
      <c r="F174" s="54"/>
      <c r="G174" s="171"/>
      <c r="H174" s="173"/>
      <c r="I174" s="173"/>
      <c r="J174" s="27" t="s">
        <v>568</v>
      </c>
      <c r="K174" s="176"/>
      <c r="L174" s="176"/>
      <c r="M174" s="187"/>
      <c r="N174" s="176"/>
      <c r="O174" s="176"/>
      <c r="P174" s="176"/>
      <c r="Q174" s="187"/>
      <c r="R174" s="176"/>
      <c r="S174" s="176"/>
      <c r="T174" s="176"/>
      <c r="U174" s="187"/>
      <c r="V174" s="176"/>
      <c r="W174" s="176"/>
      <c r="X174" s="176"/>
      <c r="Y174" s="176"/>
      <c r="Z174" s="20"/>
      <c r="AA174" s="101"/>
    </row>
    <row r="175" spans="1:27" s="6" customFormat="1" ht="47.25" x14ac:dyDescent="0.25">
      <c r="A175" s="25">
        <v>168</v>
      </c>
      <c r="B175" s="26" t="s">
        <v>668</v>
      </c>
      <c r="C175" s="27" t="s">
        <v>413</v>
      </c>
      <c r="D175" s="21" t="s">
        <v>367</v>
      </c>
      <c r="E175" s="27" t="s">
        <v>368</v>
      </c>
      <c r="F175" s="54"/>
      <c r="G175" s="171"/>
      <c r="H175" s="173"/>
      <c r="I175" s="173"/>
      <c r="J175" s="27" t="s">
        <v>568</v>
      </c>
      <c r="K175" s="176"/>
      <c r="L175" s="176"/>
      <c r="M175" s="187"/>
      <c r="N175" s="176"/>
      <c r="O175" s="176"/>
      <c r="P175" s="176"/>
      <c r="Q175" s="187"/>
      <c r="R175" s="176"/>
      <c r="S175" s="176"/>
      <c r="T175" s="176"/>
      <c r="U175" s="187"/>
      <c r="V175" s="176"/>
      <c r="W175" s="176"/>
      <c r="X175" s="176"/>
      <c r="Y175" s="176"/>
      <c r="Z175" s="20"/>
      <c r="AA175" s="101"/>
    </row>
    <row r="176" spans="1:27" s="6" customFormat="1" ht="47.25" x14ac:dyDescent="0.25">
      <c r="A176" s="25">
        <v>169</v>
      </c>
      <c r="B176" s="26" t="s">
        <v>669</v>
      </c>
      <c r="C176" s="27" t="s">
        <v>409</v>
      </c>
      <c r="D176" s="21" t="s">
        <v>359</v>
      </c>
      <c r="E176" s="27" t="s">
        <v>360</v>
      </c>
      <c r="F176" s="54"/>
      <c r="G176" s="171"/>
      <c r="H176" s="173"/>
      <c r="I176" s="173"/>
      <c r="J176" s="27" t="s">
        <v>568</v>
      </c>
      <c r="K176" s="176"/>
      <c r="L176" s="176"/>
      <c r="M176" s="187"/>
      <c r="N176" s="176"/>
      <c r="O176" s="176"/>
      <c r="P176" s="176"/>
      <c r="Q176" s="187"/>
      <c r="R176" s="176"/>
      <c r="S176" s="176"/>
      <c r="T176" s="176"/>
      <c r="U176" s="187"/>
      <c r="V176" s="176"/>
      <c r="W176" s="176"/>
      <c r="X176" s="176"/>
      <c r="Y176" s="176"/>
      <c r="Z176" s="20"/>
      <c r="AA176" s="101"/>
    </row>
    <row r="177" spans="1:27" s="6" customFormat="1" ht="47.25" x14ac:dyDescent="0.25">
      <c r="A177" s="25">
        <v>170</v>
      </c>
      <c r="B177" s="26" t="s">
        <v>670</v>
      </c>
      <c r="C177" s="27" t="s">
        <v>414</v>
      </c>
      <c r="D177" s="21" t="s">
        <v>369</v>
      </c>
      <c r="E177" s="27" t="s">
        <v>370</v>
      </c>
      <c r="F177" s="54"/>
      <c r="G177" s="171"/>
      <c r="H177" s="173"/>
      <c r="I177" s="173"/>
      <c r="J177" s="27" t="s">
        <v>568</v>
      </c>
      <c r="K177" s="176"/>
      <c r="L177" s="176"/>
      <c r="M177" s="187"/>
      <c r="N177" s="176"/>
      <c r="O177" s="176"/>
      <c r="P177" s="176"/>
      <c r="Q177" s="187"/>
      <c r="R177" s="176"/>
      <c r="S177" s="176"/>
      <c r="T177" s="176"/>
      <c r="U177" s="187"/>
      <c r="V177" s="176"/>
      <c r="W177" s="176"/>
      <c r="X177" s="176"/>
      <c r="Y177" s="176"/>
      <c r="Z177" s="20"/>
      <c r="AA177" s="101"/>
    </row>
    <row r="178" spans="1:27" s="6" customFormat="1" ht="78.75" x14ac:dyDescent="0.25">
      <c r="A178" s="25">
        <v>171</v>
      </c>
      <c r="B178" s="26" t="s">
        <v>671</v>
      </c>
      <c r="C178" s="27" t="s">
        <v>371</v>
      </c>
      <c r="D178" s="21" t="s">
        <v>372</v>
      </c>
      <c r="E178" s="27" t="s">
        <v>373</v>
      </c>
      <c r="F178" s="54"/>
      <c r="G178" s="171"/>
      <c r="H178" s="173"/>
      <c r="I178" s="173"/>
      <c r="J178" s="27" t="s">
        <v>568</v>
      </c>
      <c r="K178" s="176"/>
      <c r="L178" s="176"/>
      <c r="M178" s="187"/>
      <c r="N178" s="176"/>
      <c r="O178" s="176"/>
      <c r="P178" s="176"/>
      <c r="Q178" s="187"/>
      <c r="R178" s="176"/>
      <c r="S178" s="176"/>
      <c r="T178" s="176"/>
      <c r="U178" s="187"/>
      <c r="V178" s="176"/>
      <c r="W178" s="176"/>
      <c r="X178" s="176"/>
      <c r="Y178" s="176"/>
      <c r="Z178" s="20"/>
      <c r="AA178" s="101"/>
    </row>
    <row r="179" spans="1:27" s="6" customFormat="1" ht="47.25" x14ac:dyDescent="0.25">
      <c r="A179" s="25">
        <v>172</v>
      </c>
      <c r="B179" s="26" t="s">
        <v>672</v>
      </c>
      <c r="C179" s="27" t="s">
        <v>420</v>
      </c>
      <c r="D179" s="21" t="s">
        <v>383</v>
      </c>
      <c r="E179" s="27" t="s">
        <v>384</v>
      </c>
      <c r="F179" s="54"/>
      <c r="G179" s="171"/>
      <c r="H179" s="173"/>
      <c r="I179" s="173"/>
      <c r="J179" s="27" t="s">
        <v>568</v>
      </c>
      <c r="K179" s="176"/>
      <c r="L179" s="176"/>
      <c r="M179" s="187"/>
      <c r="N179" s="176"/>
      <c r="O179" s="176"/>
      <c r="P179" s="176"/>
      <c r="Q179" s="187"/>
      <c r="R179" s="176"/>
      <c r="S179" s="176"/>
      <c r="T179" s="176"/>
      <c r="U179" s="187"/>
      <c r="V179" s="176"/>
      <c r="W179" s="176"/>
      <c r="X179" s="176"/>
      <c r="Y179" s="176"/>
      <c r="Z179" s="20"/>
      <c r="AA179" s="101"/>
    </row>
    <row r="180" spans="1:27" s="6" customFormat="1" ht="47.25" x14ac:dyDescent="0.25">
      <c r="A180" s="25">
        <v>173</v>
      </c>
      <c r="B180" s="26" t="s">
        <v>673</v>
      </c>
      <c r="C180" s="27" t="s">
        <v>410</v>
      </c>
      <c r="D180" s="21" t="s">
        <v>361</v>
      </c>
      <c r="E180" s="27" t="s">
        <v>362</v>
      </c>
      <c r="F180" s="54"/>
      <c r="G180" s="171"/>
      <c r="H180" s="173"/>
      <c r="I180" s="173"/>
      <c r="J180" s="27" t="s">
        <v>568</v>
      </c>
      <c r="K180" s="176"/>
      <c r="L180" s="176"/>
      <c r="M180" s="187"/>
      <c r="N180" s="176"/>
      <c r="O180" s="176"/>
      <c r="P180" s="176"/>
      <c r="Q180" s="187"/>
      <c r="R180" s="176"/>
      <c r="S180" s="176"/>
      <c r="T180" s="176"/>
      <c r="U180" s="187"/>
      <c r="V180" s="176"/>
      <c r="W180" s="176"/>
      <c r="X180" s="176"/>
      <c r="Y180" s="176"/>
      <c r="Z180" s="20"/>
      <c r="AA180" s="101"/>
    </row>
    <row r="181" spans="1:27" s="6" customFormat="1" ht="63" x14ac:dyDescent="0.25">
      <c r="A181" s="25">
        <v>174</v>
      </c>
      <c r="B181" s="26" t="s">
        <v>655</v>
      </c>
      <c r="C181" s="27" t="s">
        <v>411</v>
      </c>
      <c r="D181" s="21" t="s">
        <v>363</v>
      </c>
      <c r="E181" s="27" t="s">
        <v>364</v>
      </c>
      <c r="F181" s="54"/>
      <c r="G181" s="145"/>
      <c r="H181" s="174"/>
      <c r="I181" s="174"/>
      <c r="J181" s="27" t="s">
        <v>568</v>
      </c>
      <c r="K181" s="177"/>
      <c r="L181" s="177"/>
      <c r="M181" s="188"/>
      <c r="N181" s="177"/>
      <c r="O181" s="177"/>
      <c r="P181" s="177"/>
      <c r="Q181" s="188"/>
      <c r="R181" s="177"/>
      <c r="S181" s="177"/>
      <c r="T181" s="177"/>
      <c r="U181" s="188"/>
      <c r="V181" s="177"/>
      <c r="W181" s="177"/>
      <c r="X181" s="177"/>
      <c r="Y181" s="177"/>
      <c r="Z181" s="20"/>
      <c r="AA181" s="101"/>
    </row>
    <row r="182" spans="1:27" s="6" customFormat="1" ht="15.75" x14ac:dyDescent="0.25">
      <c r="A182" s="25">
        <v>175</v>
      </c>
      <c r="B182" s="178" t="s">
        <v>719</v>
      </c>
      <c r="C182" s="178"/>
      <c r="D182" s="178"/>
      <c r="E182" s="178"/>
      <c r="F182" s="178"/>
      <c r="G182" s="178"/>
      <c r="H182" s="178"/>
      <c r="I182" s="178"/>
      <c r="J182" s="178"/>
      <c r="K182" s="21">
        <f t="shared" ref="K182:K183" si="42">SUM(L182,P182,T182)</f>
        <v>360</v>
      </c>
      <c r="L182" s="28">
        <f>SUM(M182,N182,O182)</f>
        <v>120</v>
      </c>
      <c r="M182" s="30">
        <v>120</v>
      </c>
      <c r="N182" s="30"/>
      <c r="O182" s="30"/>
      <c r="P182" s="28">
        <f>Q182+R182+S182</f>
        <v>120</v>
      </c>
      <c r="Q182" s="30">
        <v>120</v>
      </c>
      <c r="R182" s="30"/>
      <c r="S182" s="30"/>
      <c r="T182" s="28">
        <f>U182+V182+W182</f>
        <v>120</v>
      </c>
      <c r="U182" s="30">
        <v>120</v>
      </c>
      <c r="V182" s="30"/>
      <c r="W182" s="30"/>
      <c r="X182" s="179"/>
      <c r="Y182" s="180"/>
      <c r="Z182" s="20"/>
      <c r="AA182" s="101"/>
    </row>
    <row r="183" spans="1:27" s="6" customFormat="1" ht="15.75" x14ac:dyDescent="0.25">
      <c r="A183" s="25">
        <v>176</v>
      </c>
      <c r="B183" s="183" t="s">
        <v>235</v>
      </c>
      <c r="C183" s="184"/>
      <c r="D183" s="184"/>
      <c r="E183" s="184"/>
      <c r="F183" s="184"/>
      <c r="G183" s="184"/>
      <c r="H183" s="184"/>
      <c r="I183" s="184"/>
      <c r="J183" s="185"/>
      <c r="K183" s="21">
        <f t="shared" si="42"/>
        <v>6625.5499999999993</v>
      </c>
      <c r="L183" s="28">
        <f t="shared" ref="L183:W183" si="43">SUM(L157+L161+L182)</f>
        <v>2164.5299999999997</v>
      </c>
      <c r="M183" s="30">
        <f t="shared" si="43"/>
        <v>1994.6</v>
      </c>
      <c r="N183" s="28">
        <f t="shared" si="43"/>
        <v>56.7</v>
      </c>
      <c r="O183" s="28">
        <f t="shared" si="43"/>
        <v>120.6</v>
      </c>
      <c r="P183" s="28">
        <f t="shared" si="43"/>
        <v>2183.58</v>
      </c>
      <c r="Q183" s="30">
        <f t="shared" si="43"/>
        <v>2130.34</v>
      </c>
      <c r="R183" s="28">
        <f t="shared" si="43"/>
        <v>23.240000000000002</v>
      </c>
      <c r="S183" s="28">
        <f t="shared" si="43"/>
        <v>30</v>
      </c>
      <c r="T183" s="28">
        <f t="shared" si="43"/>
        <v>2277.4399999999996</v>
      </c>
      <c r="U183" s="30">
        <f t="shared" si="43"/>
        <v>2204.34</v>
      </c>
      <c r="V183" s="28">
        <f t="shared" si="43"/>
        <v>23.1</v>
      </c>
      <c r="W183" s="28">
        <f t="shared" si="43"/>
        <v>50</v>
      </c>
      <c r="X183" s="181"/>
      <c r="Y183" s="182"/>
      <c r="Z183" s="20"/>
      <c r="AA183" s="101"/>
    </row>
    <row r="184" spans="1:27" s="6" customFormat="1" ht="15.75" x14ac:dyDescent="0.25">
      <c r="A184" s="25">
        <v>177</v>
      </c>
      <c r="B184" s="146" t="s">
        <v>560</v>
      </c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20"/>
      <c r="AA184" s="101"/>
    </row>
    <row r="185" spans="1:27" s="1" customFormat="1" ht="47.25" x14ac:dyDescent="0.25">
      <c r="A185" s="25">
        <v>178</v>
      </c>
      <c r="B185" s="26" t="s">
        <v>15</v>
      </c>
      <c r="C185" s="27" t="s">
        <v>392</v>
      </c>
      <c r="D185" s="21" t="s">
        <v>393</v>
      </c>
      <c r="E185" s="37" t="s">
        <v>158</v>
      </c>
      <c r="F185" s="27"/>
      <c r="G185" s="32"/>
      <c r="H185" s="32"/>
      <c r="I185" s="32">
        <f t="shared" ref="I185:I194" si="44">G185+M185+Q185+U185</f>
        <v>5.77</v>
      </c>
      <c r="J185" s="126" t="s">
        <v>227</v>
      </c>
      <c r="K185" s="28">
        <f t="shared" ref="K185:K190" si="45">SUM(L185,P185,T185)</f>
        <v>8.43</v>
      </c>
      <c r="L185" s="32"/>
      <c r="M185" s="29"/>
      <c r="N185" s="32"/>
      <c r="O185" s="32"/>
      <c r="P185" s="32">
        <f>SUM(Q185:S185)</f>
        <v>8.43</v>
      </c>
      <c r="Q185" s="29">
        <v>5.77</v>
      </c>
      <c r="R185" s="32">
        <v>2.66</v>
      </c>
      <c r="S185" s="32"/>
      <c r="T185" s="32"/>
      <c r="U185" s="29"/>
      <c r="V185" s="32"/>
      <c r="W185" s="32"/>
      <c r="X185" s="25">
        <v>2025</v>
      </c>
      <c r="Y185" s="25">
        <v>2025</v>
      </c>
      <c r="Z185" s="20"/>
      <c r="AA185" s="19"/>
    </row>
    <row r="186" spans="1:27" s="1" customFormat="1" ht="47.25" x14ac:dyDescent="0.25">
      <c r="A186" s="25">
        <v>179</v>
      </c>
      <c r="B186" s="26" t="s">
        <v>16</v>
      </c>
      <c r="C186" s="27" t="s">
        <v>387</v>
      </c>
      <c r="D186" s="21" t="s">
        <v>388</v>
      </c>
      <c r="E186" s="37" t="s">
        <v>59</v>
      </c>
      <c r="F186" s="27"/>
      <c r="G186" s="32">
        <v>4.83</v>
      </c>
      <c r="H186" s="32" t="s">
        <v>562</v>
      </c>
      <c r="I186" s="32">
        <f t="shared" si="44"/>
        <v>48.35</v>
      </c>
      <c r="J186" s="127" t="s">
        <v>227</v>
      </c>
      <c r="K186" s="28">
        <f t="shared" si="45"/>
        <v>62.17</v>
      </c>
      <c r="L186" s="32">
        <f>SUM(M186:O186)</f>
        <v>62.17</v>
      </c>
      <c r="M186" s="29">
        <v>43.52</v>
      </c>
      <c r="N186" s="32">
        <v>18.649999999999999</v>
      </c>
      <c r="O186" s="32"/>
      <c r="P186" s="32"/>
      <c r="Q186" s="33"/>
      <c r="R186" s="32"/>
      <c r="S186" s="32"/>
      <c r="T186" s="32"/>
      <c r="U186" s="29"/>
      <c r="V186" s="32"/>
      <c r="W186" s="32"/>
      <c r="X186" s="25">
        <v>2023</v>
      </c>
      <c r="Y186" s="25">
        <v>2024</v>
      </c>
      <c r="Z186" s="20"/>
      <c r="AA186" s="19"/>
    </row>
    <row r="187" spans="1:27" s="6" customFormat="1" ht="31.5" x14ac:dyDescent="0.25">
      <c r="A187" s="25">
        <v>180</v>
      </c>
      <c r="B187" s="39" t="s">
        <v>18</v>
      </c>
      <c r="C187" s="27" t="s">
        <v>397</v>
      </c>
      <c r="D187" s="21" t="s">
        <v>398</v>
      </c>
      <c r="E187" s="27" t="s">
        <v>396</v>
      </c>
      <c r="F187" s="27"/>
      <c r="G187" s="32"/>
      <c r="H187" s="32"/>
      <c r="I187" s="32">
        <f t="shared" si="44"/>
        <v>34.636000000000003</v>
      </c>
      <c r="J187" s="127" t="s">
        <v>227</v>
      </c>
      <c r="K187" s="28">
        <f t="shared" si="45"/>
        <v>38.484000000000002</v>
      </c>
      <c r="L187" s="32">
        <f>SUM(M187:O187)</f>
        <v>38.484000000000002</v>
      </c>
      <c r="M187" s="29">
        <v>34.636000000000003</v>
      </c>
      <c r="N187" s="32">
        <v>3.8479999999999999</v>
      </c>
      <c r="O187" s="32"/>
      <c r="P187" s="32"/>
      <c r="Q187" s="33"/>
      <c r="R187" s="32"/>
      <c r="S187" s="32"/>
      <c r="T187" s="32"/>
      <c r="U187" s="29"/>
      <c r="V187" s="32"/>
      <c r="W187" s="32"/>
      <c r="X187" s="25">
        <v>2024</v>
      </c>
      <c r="Y187" s="25">
        <v>2024</v>
      </c>
      <c r="Z187" s="20"/>
      <c r="AA187" s="101"/>
    </row>
    <row r="188" spans="1:27" s="1" customFormat="1" ht="31.5" x14ac:dyDescent="0.25">
      <c r="A188" s="25">
        <v>181</v>
      </c>
      <c r="B188" s="26" t="s">
        <v>19</v>
      </c>
      <c r="C188" s="27" t="s">
        <v>394</v>
      </c>
      <c r="D188" s="21" t="s">
        <v>395</v>
      </c>
      <c r="E188" s="27" t="s">
        <v>396</v>
      </c>
      <c r="F188" s="27"/>
      <c r="G188" s="32"/>
      <c r="H188" s="32"/>
      <c r="I188" s="32">
        <f t="shared" si="44"/>
        <v>8.7799999999999994</v>
      </c>
      <c r="J188" s="127" t="s">
        <v>227</v>
      </c>
      <c r="K188" s="28">
        <f t="shared" si="45"/>
        <v>10.981</v>
      </c>
      <c r="L188" s="32"/>
      <c r="M188" s="29"/>
      <c r="N188" s="32"/>
      <c r="O188" s="32"/>
      <c r="P188" s="32">
        <f>SUM(Q188:S188)</f>
        <v>10.981</v>
      </c>
      <c r="Q188" s="29">
        <v>8.7799999999999994</v>
      </c>
      <c r="R188" s="32">
        <v>2.2010000000000001</v>
      </c>
      <c r="S188" s="32"/>
      <c r="T188" s="32"/>
      <c r="U188" s="29"/>
      <c r="V188" s="32"/>
      <c r="W188" s="32"/>
      <c r="X188" s="25">
        <v>2025</v>
      </c>
      <c r="Y188" s="25">
        <v>2025</v>
      </c>
      <c r="Z188" s="20"/>
      <c r="AA188" s="19"/>
    </row>
    <row r="189" spans="1:27" s="6" customFormat="1" ht="63" x14ac:dyDescent="0.25">
      <c r="A189" s="25">
        <v>182</v>
      </c>
      <c r="B189" s="39" t="s">
        <v>24</v>
      </c>
      <c r="C189" s="27" t="s">
        <v>385</v>
      </c>
      <c r="D189" s="21" t="s">
        <v>386</v>
      </c>
      <c r="E189" s="37" t="s">
        <v>226</v>
      </c>
      <c r="F189" s="27"/>
      <c r="G189" s="32">
        <v>3.85</v>
      </c>
      <c r="H189" s="32">
        <v>0.47</v>
      </c>
      <c r="I189" s="32">
        <f t="shared" si="44"/>
        <v>11.040000000000001</v>
      </c>
      <c r="J189" s="126" t="s">
        <v>227</v>
      </c>
      <c r="K189" s="28">
        <f t="shared" si="45"/>
        <v>8.02</v>
      </c>
      <c r="L189" s="32">
        <f>SUM(M189:O189)</f>
        <v>8.02</v>
      </c>
      <c r="M189" s="29">
        <v>7.19</v>
      </c>
      <c r="N189" s="32">
        <v>0.83</v>
      </c>
      <c r="O189" s="32"/>
      <c r="P189" s="32"/>
      <c r="Q189" s="33"/>
      <c r="R189" s="32"/>
      <c r="S189" s="32"/>
      <c r="T189" s="32"/>
      <c r="U189" s="29"/>
      <c r="V189" s="32"/>
      <c r="W189" s="32"/>
      <c r="X189" s="25">
        <v>2023</v>
      </c>
      <c r="Y189" s="25">
        <v>2024</v>
      </c>
      <c r="Z189" s="20"/>
      <c r="AA189" s="101"/>
    </row>
    <row r="190" spans="1:27" s="1" customFormat="1" ht="47.25" x14ac:dyDescent="0.25">
      <c r="A190" s="25">
        <v>183</v>
      </c>
      <c r="B190" s="26" t="s">
        <v>28</v>
      </c>
      <c r="C190" s="27" t="s">
        <v>389</v>
      </c>
      <c r="D190" s="21" t="s">
        <v>390</v>
      </c>
      <c r="E190" s="27" t="s">
        <v>391</v>
      </c>
      <c r="F190" s="27"/>
      <c r="G190" s="32"/>
      <c r="H190" s="32"/>
      <c r="I190" s="32">
        <f t="shared" si="44"/>
        <v>51.151000000000003</v>
      </c>
      <c r="J190" s="133" t="s">
        <v>625</v>
      </c>
      <c r="K190" s="28">
        <f t="shared" si="45"/>
        <v>56.834000000000003</v>
      </c>
      <c r="L190" s="28">
        <f>SUM(M190,N190,O190)</f>
        <v>28.417000000000002</v>
      </c>
      <c r="M190" s="29">
        <v>25.575500000000002</v>
      </c>
      <c r="N190" s="32">
        <v>2.8414999999999999</v>
      </c>
      <c r="O190" s="32"/>
      <c r="P190" s="28">
        <f>SUM(Q190,R190,S190)</f>
        <v>28.417000000000002</v>
      </c>
      <c r="Q190" s="29">
        <v>25.575500000000002</v>
      </c>
      <c r="R190" s="32">
        <v>2.8414999999999999</v>
      </c>
      <c r="S190" s="32"/>
      <c r="T190" s="32"/>
      <c r="U190" s="29"/>
      <c r="V190" s="32"/>
      <c r="W190" s="32"/>
      <c r="X190" s="25">
        <v>2024</v>
      </c>
      <c r="Y190" s="25">
        <v>2025</v>
      </c>
      <c r="Z190" s="20"/>
      <c r="AA190" s="19"/>
    </row>
    <row r="191" spans="1:27" s="6" customFormat="1" ht="47.25" x14ac:dyDescent="0.25">
      <c r="A191" s="25">
        <v>184</v>
      </c>
      <c r="B191" s="39" t="s">
        <v>517</v>
      </c>
      <c r="C191" s="59" t="s">
        <v>527</v>
      </c>
      <c r="D191" s="88" t="s">
        <v>518</v>
      </c>
      <c r="E191" s="89" t="s">
        <v>519</v>
      </c>
      <c r="F191" s="54"/>
      <c r="G191" s="33"/>
      <c r="H191" s="33"/>
      <c r="I191" s="33">
        <f t="shared" si="44"/>
        <v>36.5</v>
      </c>
      <c r="J191" s="95" t="s">
        <v>227</v>
      </c>
      <c r="K191" s="60">
        <v>40.6</v>
      </c>
      <c r="L191" s="60">
        <v>40.6</v>
      </c>
      <c r="M191" s="61">
        <v>36.5</v>
      </c>
      <c r="N191" s="60">
        <v>4.0999999999999996</v>
      </c>
      <c r="O191" s="60"/>
      <c r="P191" s="62"/>
      <c r="Q191" s="63"/>
      <c r="R191" s="62"/>
      <c r="S191" s="62"/>
      <c r="T191" s="62"/>
      <c r="U191" s="64"/>
      <c r="V191" s="62"/>
      <c r="W191" s="62"/>
      <c r="X191" s="65">
        <v>2024</v>
      </c>
      <c r="Y191" s="65">
        <v>2024</v>
      </c>
      <c r="Z191" s="20"/>
      <c r="AA191" s="101"/>
    </row>
    <row r="192" spans="1:27" s="6" customFormat="1" ht="47.25" x14ac:dyDescent="0.25">
      <c r="A192" s="25">
        <v>185</v>
      </c>
      <c r="B192" s="39" t="s">
        <v>33</v>
      </c>
      <c r="C192" s="59" t="s">
        <v>520</v>
      </c>
      <c r="D192" s="88" t="s">
        <v>521</v>
      </c>
      <c r="E192" s="90" t="s">
        <v>396</v>
      </c>
      <c r="F192" s="54"/>
      <c r="G192" s="33"/>
      <c r="H192" s="33"/>
      <c r="I192" s="33">
        <f t="shared" si="44"/>
        <v>38.75</v>
      </c>
      <c r="J192" s="95" t="s">
        <v>227</v>
      </c>
      <c r="K192" s="66">
        <f>SUM(L192,P192,T192)</f>
        <v>43.06</v>
      </c>
      <c r="L192" s="66"/>
      <c r="M192" s="67"/>
      <c r="N192" s="66"/>
      <c r="O192" s="66"/>
      <c r="P192" s="62"/>
      <c r="Q192" s="63"/>
      <c r="R192" s="62"/>
      <c r="S192" s="62"/>
      <c r="T192" s="62">
        <f>SUM(U192,V192,W192)</f>
        <v>43.06</v>
      </c>
      <c r="U192" s="64">
        <v>38.75</v>
      </c>
      <c r="V192" s="62">
        <v>4.3099999999999996</v>
      </c>
      <c r="W192" s="62"/>
      <c r="X192" s="65">
        <v>2026</v>
      </c>
      <c r="Y192" s="65">
        <v>2026</v>
      </c>
      <c r="Z192" s="20"/>
      <c r="AA192" s="101"/>
    </row>
    <row r="193" spans="1:27" s="6" customFormat="1" ht="31.5" x14ac:dyDescent="0.25">
      <c r="A193" s="25">
        <v>186</v>
      </c>
      <c r="B193" s="68" t="s">
        <v>36</v>
      </c>
      <c r="C193" s="59" t="s">
        <v>522</v>
      </c>
      <c r="D193" s="91" t="s">
        <v>523</v>
      </c>
      <c r="E193" s="90" t="s">
        <v>524</v>
      </c>
      <c r="F193" s="92"/>
      <c r="G193" s="33"/>
      <c r="H193" s="33"/>
      <c r="I193" s="33">
        <f t="shared" si="44"/>
        <v>10.59</v>
      </c>
      <c r="J193" s="128" t="s">
        <v>227</v>
      </c>
      <c r="K193" s="66">
        <v>11.76</v>
      </c>
      <c r="L193" s="66">
        <v>11.763</v>
      </c>
      <c r="M193" s="67">
        <v>10.59</v>
      </c>
      <c r="N193" s="66">
        <v>1.1759999999999999</v>
      </c>
      <c r="O193" s="66"/>
      <c r="P193" s="62"/>
      <c r="Q193" s="63"/>
      <c r="R193" s="62"/>
      <c r="S193" s="62"/>
      <c r="T193" s="62"/>
      <c r="U193" s="64"/>
      <c r="V193" s="62"/>
      <c r="W193" s="62"/>
      <c r="X193" s="65">
        <v>2024</v>
      </c>
      <c r="Y193" s="65">
        <v>2024</v>
      </c>
      <c r="Z193" s="20"/>
      <c r="AA193" s="101"/>
    </row>
    <row r="194" spans="1:27" s="6" customFormat="1" ht="47.25" x14ac:dyDescent="0.25">
      <c r="A194" s="25">
        <v>187</v>
      </c>
      <c r="B194" s="39" t="s">
        <v>37</v>
      </c>
      <c r="C194" s="69" t="s">
        <v>525</v>
      </c>
      <c r="D194" s="93" t="s">
        <v>526</v>
      </c>
      <c r="E194" s="69" t="s">
        <v>226</v>
      </c>
      <c r="F194" s="54"/>
      <c r="G194" s="33"/>
      <c r="H194" s="33"/>
      <c r="I194" s="33">
        <f t="shared" si="44"/>
        <v>17.510000000000002</v>
      </c>
      <c r="J194" s="95" t="s">
        <v>227</v>
      </c>
      <c r="K194" s="66">
        <v>19.5</v>
      </c>
      <c r="L194" s="66">
        <v>19.506</v>
      </c>
      <c r="M194" s="67">
        <v>17.510000000000002</v>
      </c>
      <c r="N194" s="66">
        <v>2</v>
      </c>
      <c r="O194" s="66"/>
      <c r="P194" s="62"/>
      <c r="Q194" s="63"/>
      <c r="R194" s="62"/>
      <c r="S194" s="62"/>
      <c r="T194" s="62"/>
      <c r="U194" s="64"/>
      <c r="V194" s="62"/>
      <c r="W194" s="62"/>
      <c r="X194" s="65">
        <v>2024</v>
      </c>
      <c r="Y194" s="65">
        <v>2024</v>
      </c>
      <c r="Z194" s="20"/>
      <c r="AA194" s="101"/>
    </row>
    <row r="195" spans="1:27" s="6" customFormat="1" ht="15.75" x14ac:dyDescent="0.25">
      <c r="A195" s="25">
        <v>188</v>
      </c>
      <c r="B195" s="189" t="s">
        <v>720</v>
      </c>
      <c r="C195" s="190"/>
      <c r="D195" s="190"/>
      <c r="E195" s="190"/>
      <c r="F195" s="190"/>
      <c r="G195" s="190"/>
      <c r="H195" s="190"/>
      <c r="I195" s="190"/>
      <c r="J195" s="191"/>
      <c r="K195" s="70"/>
      <c r="L195" s="71">
        <f>SUM(M195,N195,O195)</f>
        <v>208.96699999999998</v>
      </c>
      <c r="M195" s="72">
        <f>SUM(M185:M194)</f>
        <v>175.5215</v>
      </c>
      <c r="N195" s="71">
        <f>SUM(N185:N194)</f>
        <v>33.445499999999996</v>
      </c>
      <c r="O195" s="71"/>
      <c r="P195" s="32">
        <f>SUM(Q195,R195,S195)</f>
        <v>47.828000000000003</v>
      </c>
      <c r="Q195" s="33">
        <f>SUM(Q185:Q194)</f>
        <v>40.125500000000002</v>
      </c>
      <c r="R195" s="32">
        <f>SUM(R185:R194)</f>
        <v>7.7025000000000006</v>
      </c>
      <c r="S195" s="32"/>
      <c r="T195" s="32">
        <f>SUM(U195,V195,W195)</f>
        <v>43.06</v>
      </c>
      <c r="U195" s="29">
        <f>SUM(U185:U194)</f>
        <v>38.75</v>
      </c>
      <c r="V195" s="29">
        <f t="shared" ref="V195" si="46">SUM(V185:V194)</f>
        <v>4.3099999999999996</v>
      </c>
      <c r="W195" s="29"/>
      <c r="X195" s="65"/>
      <c r="Y195" s="25"/>
      <c r="Z195" s="20"/>
      <c r="AA195" s="101"/>
    </row>
    <row r="196" spans="1:27" s="6" customFormat="1" ht="15.75" x14ac:dyDescent="0.25">
      <c r="A196" s="25">
        <v>189</v>
      </c>
      <c r="B196" s="192" t="s">
        <v>528</v>
      </c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Z196" s="20"/>
      <c r="AA196" s="101"/>
    </row>
    <row r="197" spans="1:27" s="6" customFormat="1" ht="15.75" x14ac:dyDescent="0.25">
      <c r="A197" s="25">
        <v>190</v>
      </c>
      <c r="B197" s="73" t="s">
        <v>15</v>
      </c>
      <c r="C197" s="74" t="s">
        <v>529</v>
      </c>
      <c r="D197" s="75"/>
      <c r="E197" s="75"/>
      <c r="F197" s="75"/>
      <c r="G197" s="75"/>
      <c r="H197" s="75"/>
      <c r="I197" s="75"/>
      <c r="J197" s="74" t="s">
        <v>530</v>
      </c>
      <c r="K197" s="124"/>
      <c r="L197" s="125">
        <f>M197+N197+O197</f>
        <v>121</v>
      </c>
      <c r="M197" s="125">
        <v>121</v>
      </c>
      <c r="N197" s="125"/>
      <c r="O197" s="76"/>
      <c r="P197" s="122"/>
      <c r="Q197" s="123"/>
      <c r="R197" s="122"/>
      <c r="S197" s="122"/>
      <c r="T197" s="122"/>
      <c r="U197" s="123"/>
      <c r="V197" s="76"/>
      <c r="W197" s="76"/>
      <c r="X197" s="75"/>
      <c r="Y197" s="75"/>
      <c r="Z197" s="20"/>
      <c r="AA197" s="101"/>
    </row>
    <row r="198" spans="1:27" ht="15.75" x14ac:dyDescent="0.25">
      <c r="A198" s="25">
        <v>191</v>
      </c>
      <c r="B198" s="146" t="s">
        <v>427</v>
      </c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6"/>
      <c r="Z198" s="20"/>
      <c r="AA198" s="20"/>
    </row>
    <row r="199" spans="1:27" ht="15.75" x14ac:dyDescent="0.25">
      <c r="A199" s="25">
        <v>192</v>
      </c>
      <c r="B199" s="157" t="s">
        <v>422</v>
      </c>
      <c r="C199" s="157"/>
      <c r="D199" s="157"/>
      <c r="E199" s="157"/>
      <c r="F199" s="157"/>
      <c r="G199" s="157"/>
      <c r="H199" s="157"/>
      <c r="I199" s="157"/>
      <c r="J199" s="157"/>
      <c r="K199" s="22"/>
      <c r="L199" s="28">
        <f>M199</f>
        <v>80.19</v>
      </c>
      <c r="M199" s="30">
        <v>80.19</v>
      </c>
      <c r="N199" s="32"/>
      <c r="O199" s="32"/>
      <c r="P199" s="28">
        <f>Q199</f>
        <v>152.31</v>
      </c>
      <c r="Q199" s="30">
        <v>152.31</v>
      </c>
      <c r="R199" s="32"/>
      <c r="S199" s="32"/>
      <c r="T199" s="32">
        <f>SUM(U199,V199,W199)</f>
        <v>51.93</v>
      </c>
      <c r="U199" s="33">
        <v>51.93</v>
      </c>
      <c r="V199" s="32"/>
      <c r="W199" s="32"/>
      <c r="X199" s="77"/>
      <c r="Y199" s="78"/>
      <c r="Z199" s="20"/>
      <c r="AA199" s="20"/>
    </row>
    <row r="200" spans="1:27" ht="15.75" x14ac:dyDescent="0.25">
      <c r="A200" s="25">
        <v>193</v>
      </c>
      <c r="B200" s="157" t="s">
        <v>423</v>
      </c>
      <c r="C200" s="157"/>
      <c r="D200" s="157"/>
      <c r="E200" s="157"/>
      <c r="F200" s="157"/>
      <c r="G200" s="157"/>
      <c r="H200" s="157"/>
      <c r="I200" s="157"/>
      <c r="J200" s="157"/>
      <c r="K200" s="22"/>
      <c r="L200" s="32">
        <f>M200+N200+O200</f>
        <v>5729.0849999999991</v>
      </c>
      <c r="M200" s="33">
        <f>SUM(M105+M195+M197+M199)</f>
        <v>4257.7444999999989</v>
      </c>
      <c r="N200" s="33">
        <f>SUM(N105+N195+N197+N199)</f>
        <v>1099.0505000000003</v>
      </c>
      <c r="O200" s="33">
        <f>SUM(O105+O195+O197+O199)</f>
        <v>372.29</v>
      </c>
      <c r="P200" s="32">
        <f>Q200+R200+S200</f>
        <v>5897.4</v>
      </c>
      <c r="Q200" s="33">
        <f>SUM(Q105+Q195+Q197+Q199)</f>
        <v>4622.0034999999998</v>
      </c>
      <c r="R200" s="32">
        <f>SUM(R105+R195+R197+R199)</f>
        <v>714.32650000000001</v>
      </c>
      <c r="S200" s="32">
        <f>SUM(S105+S195+S197+S199)</f>
        <v>561.07000000000005</v>
      </c>
      <c r="T200" s="32">
        <f>U200+V200+W200</f>
        <v>5767.0410000000011</v>
      </c>
      <c r="U200" s="33">
        <f>SUM(U105+U195+U197+U199)</f>
        <v>4547.9990000000007</v>
      </c>
      <c r="V200" s="32">
        <f>SUM(V105+V195+V197+V199)</f>
        <v>649.79199999999992</v>
      </c>
      <c r="W200" s="32">
        <f>SUM(W105+W195+W197+W199)</f>
        <v>569.25</v>
      </c>
      <c r="X200" s="79"/>
      <c r="Y200" s="80"/>
      <c r="Z200" s="20"/>
      <c r="AA200" s="20"/>
    </row>
    <row r="201" spans="1:27" ht="15.75" x14ac:dyDescent="0.25">
      <c r="A201" s="25">
        <v>194</v>
      </c>
      <c r="B201" s="157" t="s">
        <v>424</v>
      </c>
      <c r="C201" s="157"/>
      <c r="D201" s="157"/>
      <c r="E201" s="157"/>
      <c r="F201" s="157"/>
      <c r="G201" s="157"/>
      <c r="H201" s="157"/>
      <c r="I201" s="157"/>
      <c r="J201" s="157"/>
      <c r="K201" s="22"/>
      <c r="L201" s="28">
        <f>M201</f>
        <v>30.66</v>
      </c>
      <c r="M201" s="30">
        <v>30.66</v>
      </c>
      <c r="N201" s="32"/>
      <c r="O201" s="32"/>
      <c r="P201" s="28">
        <v>30.66</v>
      </c>
      <c r="Q201" s="30">
        <v>30.66</v>
      </c>
      <c r="R201" s="32"/>
      <c r="S201" s="32"/>
      <c r="T201" s="32">
        <f>SUM(U201,V201,W201)</f>
        <v>30.66</v>
      </c>
      <c r="U201" s="33">
        <v>30.66</v>
      </c>
      <c r="V201" s="32"/>
      <c r="W201" s="32"/>
      <c r="X201" s="79"/>
      <c r="Y201" s="80"/>
      <c r="Z201" s="20"/>
      <c r="AA201" s="20"/>
    </row>
    <row r="202" spans="1:27" ht="15.75" x14ac:dyDescent="0.25">
      <c r="A202" s="25">
        <v>195</v>
      </c>
      <c r="B202" s="157" t="s">
        <v>425</v>
      </c>
      <c r="C202" s="157"/>
      <c r="D202" s="157"/>
      <c r="E202" s="157"/>
      <c r="F202" s="157"/>
      <c r="G202" s="157"/>
      <c r="H202" s="157"/>
      <c r="I202" s="157"/>
      <c r="J202" s="157"/>
      <c r="K202" s="22"/>
      <c r="L202" s="32">
        <f t="shared" ref="L202:W202" si="47">SUM(L183+L201)</f>
        <v>2195.1899999999996</v>
      </c>
      <c r="M202" s="33">
        <f t="shared" si="47"/>
        <v>2025.26</v>
      </c>
      <c r="N202" s="32">
        <f t="shared" si="47"/>
        <v>56.7</v>
      </c>
      <c r="O202" s="32">
        <f t="shared" si="47"/>
        <v>120.6</v>
      </c>
      <c r="P202" s="32">
        <f t="shared" si="47"/>
        <v>2214.2399999999998</v>
      </c>
      <c r="Q202" s="33">
        <f t="shared" si="47"/>
        <v>2161</v>
      </c>
      <c r="R202" s="32">
        <f t="shared" si="47"/>
        <v>23.240000000000002</v>
      </c>
      <c r="S202" s="32">
        <f t="shared" si="47"/>
        <v>30</v>
      </c>
      <c r="T202" s="32">
        <f t="shared" si="47"/>
        <v>2308.0999999999995</v>
      </c>
      <c r="U202" s="33">
        <f t="shared" si="47"/>
        <v>2235</v>
      </c>
      <c r="V202" s="32">
        <f t="shared" si="47"/>
        <v>23.1</v>
      </c>
      <c r="W202" s="32">
        <f t="shared" si="47"/>
        <v>50</v>
      </c>
      <c r="X202" s="79"/>
      <c r="Y202" s="80"/>
      <c r="Z202" s="20"/>
      <c r="AA202" s="20"/>
    </row>
    <row r="203" spans="1:27" ht="15.75" x14ac:dyDescent="0.25">
      <c r="A203" s="25">
        <v>196</v>
      </c>
      <c r="B203" s="157" t="s">
        <v>399</v>
      </c>
      <c r="C203" s="157"/>
      <c r="D203" s="157"/>
      <c r="E203" s="157"/>
      <c r="F203" s="157"/>
      <c r="G203" s="157"/>
      <c r="H203" s="157"/>
      <c r="I203" s="157"/>
      <c r="J203" s="157"/>
      <c r="K203" s="22"/>
      <c r="L203" s="32">
        <f>SUM(M203:O203)</f>
        <v>7931.6449999999995</v>
      </c>
      <c r="M203" s="33">
        <f>SUM(M200,M202)</f>
        <v>6283.0044999999991</v>
      </c>
      <c r="N203" s="32">
        <f>SUM(N200,N202)</f>
        <v>1155.7505000000003</v>
      </c>
      <c r="O203" s="32">
        <f>SUM(O199:O202)</f>
        <v>492.89</v>
      </c>
      <c r="P203" s="32">
        <f>SUM(Q203:S203)</f>
        <v>8111.6399999999994</v>
      </c>
      <c r="Q203" s="33">
        <f>SUM(Q202,Q200)</f>
        <v>6783.0034999999998</v>
      </c>
      <c r="R203" s="32">
        <f>SUM(R199:R202)</f>
        <v>737.56650000000002</v>
      </c>
      <c r="S203" s="32">
        <f>SUM(S199:S202)</f>
        <v>591.07000000000005</v>
      </c>
      <c r="T203" s="32">
        <f>SUM(U203:W203)</f>
        <v>8075.1410000000005</v>
      </c>
      <c r="U203" s="33">
        <f>SUM(U200,U202)</f>
        <v>6782.9990000000007</v>
      </c>
      <c r="V203" s="32">
        <f>SUM(V199:V202)</f>
        <v>672.89199999999994</v>
      </c>
      <c r="W203" s="32">
        <f>SUM(W199:W202)</f>
        <v>619.25</v>
      </c>
      <c r="X203" s="81"/>
      <c r="Y203" s="82"/>
      <c r="Z203" s="20"/>
      <c r="AA203" s="20"/>
    </row>
    <row r="204" spans="1:27" ht="15.75" x14ac:dyDescent="0.25">
      <c r="A204" s="16"/>
      <c r="B204" s="83"/>
      <c r="C204" s="16"/>
      <c r="D204" s="83"/>
      <c r="E204" s="20"/>
      <c r="F204" s="84"/>
      <c r="G204" s="20"/>
      <c r="H204" s="20"/>
      <c r="I204" s="20"/>
      <c r="J204" s="16"/>
      <c r="K204" s="16"/>
      <c r="L204" s="20"/>
      <c r="M204" s="102"/>
      <c r="N204" s="20"/>
      <c r="O204" s="20"/>
      <c r="P204" s="20"/>
      <c r="Q204" s="102"/>
      <c r="R204" s="20"/>
      <c r="S204" s="20"/>
      <c r="T204" s="16"/>
      <c r="U204" s="102"/>
      <c r="V204" s="85"/>
      <c r="W204" s="85"/>
      <c r="X204" s="20"/>
      <c r="Y204" s="16"/>
      <c r="Z204" s="20"/>
      <c r="AA204" s="20"/>
    </row>
    <row r="205" spans="1:27" ht="15.75" x14ac:dyDescent="0.25">
      <c r="A205" s="16"/>
      <c r="B205" s="137" t="s">
        <v>721</v>
      </c>
      <c r="C205" s="137"/>
      <c r="D205" s="137"/>
      <c r="E205" s="137"/>
      <c r="F205" s="137"/>
      <c r="G205" s="16"/>
      <c r="H205" s="16"/>
      <c r="I205" s="16"/>
      <c r="J205" s="20"/>
      <c r="K205" s="85"/>
      <c r="L205" s="20"/>
      <c r="M205" s="86"/>
      <c r="N205" s="20"/>
      <c r="O205" s="20"/>
      <c r="P205" s="20"/>
      <c r="Q205" s="87"/>
      <c r="R205" s="20"/>
      <c r="S205" s="20"/>
      <c r="T205" s="85"/>
      <c r="U205" s="86"/>
      <c r="V205" s="20"/>
      <c r="W205" s="20"/>
      <c r="X205" s="16"/>
      <c r="Y205" s="16"/>
      <c r="Z205" s="20"/>
      <c r="AA205" s="20"/>
    </row>
    <row r="206" spans="1:27" x14ac:dyDescent="0.25">
      <c r="B206" s="13"/>
      <c r="C206" s="14"/>
      <c r="D206" s="14"/>
      <c r="E206" s="14"/>
      <c r="F206" s="14"/>
      <c r="G206" s="136"/>
      <c r="H206" s="136"/>
      <c r="I206" s="136"/>
      <c r="J206" s="136"/>
      <c r="K206" s="14"/>
      <c r="L206" s="14"/>
      <c r="M206" s="14"/>
      <c r="N206" s="14"/>
      <c r="O206" s="14"/>
      <c r="P206" s="14"/>
      <c r="Q206" s="14"/>
      <c r="R206" s="14"/>
      <c r="T206" s="14"/>
      <c r="U206" s="14"/>
      <c r="V206" s="14"/>
      <c r="W206" s="14"/>
      <c r="X206" s="14"/>
      <c r="Y206" s="14"/>
    </row>
    <row r="207" spans="1:27" x14ac:dyDescent="0.25">
      <c r="M207" s="15"/>
      <c r="N207" s="9"/>
      <c r="R207" s="9"/>
      <c r="S207" s="9"/>
      <c r="T207" s="2"/>
      <c r="U207" s="6"/>
      <c r="V207" s="9"/>
    </row>
    <row r="208" spans="1:27" x14ac:dyDescent="0.25">
      <c r="M208" s="15"/>
      <c r="N208" s="9"/>
      <c r="R208" s="9"/>
      <c r="S208" s="9"/>
      <c r="T208" s="2"/>
      <c r="U208" s="6"/>
      <c r="V208" s="9"/>
    </row>
    <row r="209" spans="1:47" x14ac:dyDescent="0.25">
      <c r="M209" s="15"/>
      <c r="N209" s="9"/>
      <c r="R209" s="9"/>
      <c r="S209" s="9"/>
      <c r="T209" s="2"/>
      <c r="U209" s="6"/>
      <c r="V209" s="9"/>
    </row>
    <row r="210" spans="1:47" x14ac:dyDescent="0.25">
      <c r="M210" s="15"/>
      <c r="N210" s="9"/>
      <c r="R210" s="9"/>
      <c r="S210" s="9"/>
      <c r="T210" s="2"/>
      <c r="U210" s="6"/>
      <c r="V210" s="9"/>
    </row>
    <row r="211" spans="1:47" x14ac:dyDescent="0.25">
      <c r="M211" s="15"/>
      <c r="N211" s="9"/>
      <c r="R211" s="9"/>
      <c r="S211" s="9"/>
      <c r="T211" s="2"/>
      <c r="U211" s="6"/>
      <c r="V211" s="9"/>
    </row>
    <row r="212" spans="1:47" x14ac:dyDescent="0.25">
      <c r="M212" s="15"/>
      <c r="N212" s="9"/>
      <c r="R212" s="9"/>
      <c r="S212" s="9"/>
      <c r="T212" s="2"/>
      <c r="U212" s="6"/>
      <c r="V212" s="9"/>
    </row>
    <row r="213" spans="1:47" x14ac:dyDescent="0.25">
      <c r="M213" s="15"/>
      <c r="N213" s="9"/>
      <c r="R213" s="9"/>
      <c r="S213" s="9"/>
      <c r="T213" s="2"/>
      <c r="U213" s="6"/>
      <c r="V213" s="9"/>
    </row>
    <row r="214" spans="1:47" x14ac:dyDescent="0.25">
      <c r="M214" s="15"/>
      <c r="N214" s="9"/>
      <c r="R214" s="9"/>
      <c r="S214" s="9"/>
      <c r="T214" s="2"/>
      <c r="U214" s="6"/>
      <c r="V214" s="9"/>
    </row>
    <row r="215" spans="1:47" x14ac:dyDescent="0.25">
      <c r="M215" s="15"/>
      <c r="N215" s="9"/>
      <c r="R215" s="9"/>
      <c r="S215" s="9"/>
      <c r="T215" s="2"/>
      <c r="U215" s="6"/>
      <c r="V215" s="9"/>
    </row>
    <row r="216" spans="1:47" x14ac:dyDescent="0.25">
      <c r="M216" s="15"/>
      <c r="N216" s="9"/>
      <c r="R216" s="9"/>
      <c r="S216" s="9"/>
      <c r="T216" s="2"/>
      <c r="U216" s="6"/>
      <c r="V216" s="9"/>
    </row>
    <row r="217" spans="1:47" x14ac:dyDescent="0.25">
      <c r="M217" s="15"/>
      <c r="N217" s="9"/>
      <c r="R217" s="9"/>
      <c r="S217" s="9"/>
      <c r="T217" s="2"/>
      <c r="U217" s="6"/>
      <c r="V217" s="9"/>
    </row>
    <row r="218" spans="1:47" x14ac:dyDescent="0.25">
      <c r="M218" s="15"/>
      <c r="N218" s="9"/>
      <c r="R218" s="9"/>
      <c r="S218" s="9"/>
      <c r="T218" s="2"/>
      <c r="U218" s="6"/>
      <c r="V218" s="9"/>
    </row>
    <row r="219" spans="1:47" x14ac:dyDescent="0.25">
      <c r="M219" s="15"/>
      <c r="N219" s="9"/>
      <c r="R219" s="9"/>
      <c r="S219" s="9"/>
      <c r="T219" s="2"/>
      <c r="U219" s="6"/>
      <c r="V219" s="9"/>
    </row>
    <row r="220" spans="1:47" x14ac:dyDescent="0.25">
      <c r="M220" s="15"/>
      <c r="N220" s="9"/>
      <c r="R220" s="9"/>
      <c r="S220" s="9"/>
      <c r="T220" s="2"/>
      <c r="U220" s="6"/>
      <c r="V220" s="9"/>
    </row>
    <row r="221" spans="1:47" s="9" customFormat="1" x14ac:dyDescent="0.25">
      <c r="A221" s="7"/>
      <c r="B221" s="8"/>
      <c r="C221" s="2"/>
      <c r="D221" s="7"/>
      <c r="E221" s="2"/>
      <c r="F221" s="10"/>
      <c r="J221" s="2"/>
      <c r="K221" s="11"/>
      <c r="L221" s="2"/>
      <c r="M221" s="15"/>
      <c r="O221" s="2"/>
      <c r="P221" s="2"/>
      <c r="Q221" s="6"/>
      <c r="T221" s="2"/>
      <c r="U221" s="6"/>
      <c r="W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s="9" customFormat="1" x14ac:dyDescent="0.25">
      <c r="A222" s="7"/>
      <c r="B222" s="8"/>
      <c r="C222" s="2"/>
      <c r="D222" s="7"/>
      <c r="E222" s="2"/>
      <c r="F222" s="10"/>
      <c r="J222" s="2"/>
      <c r="K222" s="11"/>
      <c r="M222" s="6"/>
      <c r="N222" s="2"/>
      <c r="Q222" s="6"/>
      <c r="R222" s="2"/>
      <c r="T222" s="2"/>
      <c r="U222" s="6"/>
      <c r="V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s="9" customFormat="1" x14ac:dyDescent="0.25">
      <c r="A223" s="7"/>
      <c r="B223" s="8"/>
      <c r="C223" s="2"/>
      <c r="D223" s="7"/>
      <c r="E223" s="2"/>
      <c r="F223" s="10"/>
      <c r="J223" s="2"/>
      <c r="K223" s="11"/>
      <c r="M223" s="6"/>
      <c r="N223" s="2"/>
      <c r="Q223" s="6"/>
      <c r="R223" s="2"/>
      <c r="T223" s="2"/>
      <c r="U223" s="6"/>
      <c r="V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s="9" customFormat="1" x14ac:dyDescent="0.25">
      <c r="A224" s="7"/>
      <c r="B224" s="8"/>
      <c r="C224" s="2"/>
      <c r="D224" s="7"/>
      <c r="E224" s="2"/>
      <c r="F224" s="10"/>
      <c r="J224" s="2"/>
      <c r="K224" s="11"/>
      <c r="M224" s="6"/>
      <c r="N224" s="2"/>
      <c r="Q224" s="6"/>
      <c r="R224" s="2"/>
      <c r="T224" s="11"/>
      <c r="U224" s="6"/>
      <c r="V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s="9" customFormat="1" x14ac:dyDescent="0.25">
      <c r="A225" s="7"/>
      <c r="B225" s="8"/>
      <c r="C225" s="2"/>
      <c r="D225" s="7"/>
      <c r="E225" s="2"/>
      <c r="F225" s="10"/>
      <c r="J225" s="2"/>
      <c r="K225" s="11"/>
      <c r="M225" s="6"/>
      <c r="N225" s="2"/>
      <c r="Q225" s="6"/>
      <c r="R225" s="2"/>
      <c r="T225" s="11"/>
      <c r="U225" s="6"/>
      <c r="V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s="9" customFormat="1" x14ac:dyDescent="0.25">
      <c r="A226" s="7"/>
      <c r="B226" s="8"/>
      <c r="C226" s="2"/>
      <c r="D226" s="7"/>
      <c r="E226" s="2"/>
      <c r="F226" s="10"/>
      <c r="J226" s="2"/>
      <c r="K226" s="11"/>
      <c r="M226" s="6"/>
      <c r="N226" s="2"/>
      <c r="Q226" s="6"/>
      <c r="R226" s="2"/>
      <c r="T226" s="11"/>
      <c r="U226" s="6"/>
      <c r="V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s="9" customFormat="1" x14ac:dyDescent="0.25">
      <c r="A227" s="7"/>
      <c r="B227" s="8"/>
      <c r="C227" s="2"/>
      <c r="D227" s="7"/>
      <c r="E227" s="2"/>
      <c r="F227" s="10"/>
      <c r="J227" s="2"/>
      <c r="K227" s="11"/>
      <c r="M227" s="6"/>
      <c r="N227" s="2"/>
      <c r="Q227" s="6"/>
      <c r="R227" s="2"/>
      <c r="T227" s="11"/>
      <c r="U227" s="6"/>
      <c r="V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s="9" customFormat="1" x14ac:dyDescent="0.25">
      <c r="A228" s="7"/>
      <c r="B228" s="8"/>
      <c r="C228" s="2"/>
      <c r="D228" s="7"/>
      <c r="E228" s="2"/>
      <c r="F228" s="10"/>
      <c r="J228" s="2"/>
      <c r="K228" s="11"/>
      <c r="M228" s="6"/>
      <c r="N228" s="2"/>
      <c r="Q228" s="6"/>
      <c r="R228" s="2"/>
      <c r="T228" s="11"/>
      <c r="U228" s="6"/>
      <c r="V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s="9" customFormat="1" x14ac:dyDescent="0.25">
      <c r="A229" s="7"/>
      <c r="B229" s="8"/>
      <c r="C229" s="2"/>
      <c r="D229" s="7"/>
      <c r="E229" s="2"/>
      <c r="F229" s="10"/>
      <c r="J229" s="2"/>
      <c r="K229" s="11"/>
      <c r="M229" s="6"/>
      <c r="N229" s="2"/>
      <c r="Q229" s="6"/>
      <c r="R229" s="2"/>
      <c r="T229" s="11"/>
      <c r="U229" s="6"/>
      <c r="V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s="9" customFormat="1" x14ac:dyDescent="0.25">
      <c r="A230" s="7"/>
      <c r="B230" s="8"/>
      <c r="C230" s="2"/>
      <c r="D230" s="7"/>
      <c r="E230" s="2"/>
      <c r="F230" s="10"/>
      <c r="J230" s="2"/>
      <c r="K230" s="11"/>
      <c r="M230" s="6"/>
      <c r="N230" s="2"/>
      <c r="Q230" s="6"/>
      <c r="R230" s="2"/>
      <c r="T230" s="11"/>
      <c r="U230" s="6"/>
      <c r="V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s="9" customFormat="1" x14ac:dyDescent="0.25">
      <c r="A231" s="7"/>
      <c r="B231" s="8"/>
      <c r="C231" s="2"/>
      <c r="D231" s="7"/>
      <c r="E231" s="2"/>
      <c r="F231" s="10"/>
      <c r="J231" s="2"/>
      <c r="K231" s="11"/>
      <c r="M231" s="6"/>
      <c r="N231" s="2"/>
      <c r="Q231" s="6"/>
      <c r="R231" s="2"/>
      <c r="T231" s="11"/>
      <c r="U231" s="6"/>
      <c r="V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s="9" customFormat="1" x14ac:dyDescent="0.25">
      <c r="A232" s="7"/>
      <c r="B232" s="8"/>
      <c r="C232" s="2"/>
      <c r="D232" s="7"/>
      <c r="E232" s="2"/>
      <c r="F232" s="10"/>
      <c r="J232" s="2"/>
      <c r="K232" s="11"/>
      <c r="M232" s="6"/>
      <c r="N232" s="2"/>
      <c r="Q232" s="6"/>
      <c r="R232" s="2"/>
      <c r="T232" s="11"/>
      <c r="U232" s="6"/>
      <c r="V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s="9" customFormat="1" x14ac:dyDescent="0.25">
      <c r="A233" s="7"/>
      <c r="B233" s="8"/>
      <c r="C233" s="2"/>
      <c r="D233" s="7"/>
      <c r="E233" s="2"/>
      <c r="F233" s="10"/>
      <c r="J233" s="2"/>
      <c r="K233" s="11"/>
      <c r="M233" s="6"/>
      <c r="N233" s="2"/>
      <c r="Q233" s="6"/>
      <c r="R233" s="2"/>
      <c r="T233" s="11"/>
      <c r="U233" s="6"/>
      <c r="V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s="9" customFormat="1" x14ac:dyDescent="0.25">
      <c r="A234" s="7"/>
      <c r="B234" s="8"/>
      <c r="C234" s="2"/>
      <c r="D234" s="7"/>
      <c r="E234" s="2"/>
      <c r="F234" s="10"/>
      <c r="J234" s="2"/>
      <c r="K234" s="11"/>
      <c r="M234" s="6"/>
      <c r="N234" s="2"/>
      <c r="Q234" s="6"/>
      <c r="R234" s="2"/>
      <c r="T234" s="11"/>
      <c r="U234" s="6"/>
      <c r="V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s="9" customFormat="1" x14ac:dyDescent="0.25">
      <c r="A235" s="7"/>
      <c r="B235" s="8"/>
      <c r="C235" s="2"/>
      <c r="D235" s="7"/>
      <c r="E235" s="2"/>
      <c r="F235" s="10"/>
      <c r="J235" s="2"/>
      <c r="K235" s="11"/>
      <c r="M235" s="6"/>
      <c r="N235" s="2"/>
      <c r="Q235" s="6"/>
      <c r="R235" s="2"/>
      <c r="T235" s="11"/>
      <c r="U235" s="6"/>
      <c r="V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s="9" customFormat="1" x14ac:dyDescent="0.25">
      <c r="A236" s="7"/>
      <c r="B236" s="8"/>
      <c r="C236" s="2"/>
      <c r="D236" s="7"/>
      <c r="E236" s="2"/>
      <c r="F236" s="10"/>
      <c r="J236" s="2"/>
      <c r="K236" s="11"/>
      <c r="M236" s="6"/>
      <c r="N236" s="2"/>
      <c r="Q236" s="6"/>
      <c r="R236" s="2"/>
      <c r="T236" s="11"/>
      <c r="U236" s="6"/>
      <c r="V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s="9" customFormat="1" x14ac:dyDescent="0.25">
      <c r="A237" s="7"/>
      <c r="B237" s="8"/>
      <c r="C237" s="2"/>
      <c r="D237" s="7"/>
      <c r="E237" s="2"/>
      <c r="F237" s="10"/>
      <c r="J237" s="2"/>
      <c r="K237" s="11"/>
      <c r="M237" s="6"/>
      <c r="N237" s="2"/>
      <c r="Q237" s="6"/>
      <c r="R237" s="2"/>
      <c r="T237" s="11"/>
      <c r="U237" s="6"/>
      <c r="V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s="9" customFormat="1" x14ac:dyDescent="0.25">
      <c r="A238" s="7"/>
      <c r="B238" s="8"/>
      <c r="C238" s="2"/>
      <c r="D238" s="7"/>
      <c r="E238" s="2"/>
      <c r="F238" s="10"/>
      <c r="J238" s="2"/>
      <c r="K238" s="11"/>
      <c r="M238" s="6"/>
      <c r="N238" s="2"/>
      <c r="Q238" s="6"/>
      <c r="R238" s="2"/>
      <c r="T238" s="11"/>
      <c r="U238" s="6"/>
      <c r="V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</sheetData>
  <mergeCells count="84">
    <mergeCell ref="B201:J201"/>
    <mergeCell ref="B202:J202"/>
    <mergeCell ref="B203:J203"/>
    <mergeCell ref="B184:Y184"/>
    <mergeCell ref="B195:J195"/>
    <mergeCell ref="B196:Y196"/>
    <mergeCell ref="B198:Y198"/>
    <mergeCell ref="B199:J199"/>
    <mergeCell ref="B200:J200"/>
    <mergeCell ref="B182:J182"/>
    <mergeCell ref="X182:Y183"/>
    <mergeCell ref="B183:J183"/>
    <mergeCell ref="Q163:Q181"/>
    <mergeCell ref="R163:R181"/>
    <mergeCell ref="S163:S181"/>
    <mergeCell ref="T163:T181"/>
    <mergeCell ref="U163:U181"/>
    <mergeCell ref="V163:V181"/>
    <mergeCell ref="M163:M181"/>
    <mergeCell ref="N163:N181"/>
    <mergeCell ref="O163:O181"/>
    <mergeCell ref="P163:P181"/>
    <mergeCell ref="W163:W181"/>
    <mergeCell ref="B162:Y162"/>
    <mergeCell ref="G163:G181"/>
    <mergeCell ref="H163:H181"/>
    <mergeCell ref="I163:I181"/>
    <mergeCell ref="K163:K181"/>
    <mergeCell ref="L163:L181"/>
    <mergeCell ref="X163:X181"/>
    <mergeCell ref="Y163:Y181"/>
    <mergeCell ref="B150:Y150"/>
    <mergeCell ref="B156:J156"/>
    <mergeCell ref="B157:J157"/>
    <mergeCell ref="B158:Y158"/>
    <mergeCell ref="B161:J161"/>
    <mergeCell ref="X161:Y161"/>
    <mergeCell ref="B143:J143"/>
    <mergeCell ref="X143:Y143"/>
    <mergeCell ref="B144:Y144"/>
    <mergeCell ref="B149:J149"/>
    <mergeCell ref="X149:Y149"/>
    <mergeCell ref="X132:Y132"/>
    <mergeCell ref="B133:Y133"/>
    <mergeCell ref="B137:J137"/>
    <mergeCell ref="X137:Y137"/>
    <mergeCell ref="B138:Y138"/>
    <mergeCell ref="Z4:Z5"/>
    <mergeCell ref="A7:Y7"/>
    <mergeCell ref="B127:J127"/>
    <mergeCell ref="X127:Y127"/>
    <mergeCell ref="B73:J73"/>
    <mergeCell ref="B104:J104"/>
    <mergeCell ref="X104:Y104"/>
    <mergeCell ref="B105:J105"/>
    <mergeCell ref="B106:Y106"/>
    <mergeCell ref="B107:Y107"/>
    <mergeCell ref="B118:J118"/>
    <mergeCell ref="X118:Y118"/>
    <mergeCell ref="B72:J72"/>
    <mergeCell ref="X72:Y72"/>
    <mergeCell ref="J4:J5"/>
    <mergeCell ref="B119:Y119"/>
    <mergeCell ref="A4:A5"/>
    <mergeCell ref="B4:B5"/>
    <mergeCell ref="C4:C5"/>
    <mergeCell ref="D4:D5"/>
    <mergeCell ref="E4:E5"/>
    <mergeCell ref="B205:F205"/>
    <mergeCell ref="B3:Y3"/>
    <mergeCell ref="X1:Y1"/>
    <mergeCell ref="W2:Y2"/>
    <mergeCell ref="B8:Y8"/>
    <mergeCell ref="Y4:Y5"/>
    <mergeCell ref="F4:F5"/>
    <mergeCell ref="G4:H4"/>
    <mergeCell ref="I4:I5"/>
    <mergeCell ref="K4:K5"/>
    <mergeCell ref="L4:O4"/>
    <mergeCell ref="P4:S4"/>
    <mergeCell ref="T4:W4"/>
    <mergeCell ref="X4:X5"/>
    <mergeCell ref="B128:Y128"/>
    <mergeCell ref="B132:J132"/>
  </mergeCells>
  <conditionalFormatting sqref="L4 P4 T4 L5:W6 L72:W72 R73:W75 L73:L103 N73:P103 R76:T76 V76:W76 R77:W78 R79:T79 V79:W79 R80:W80 R81:T81 V81:W81 R82:W88 R89:T89 V89:W89 R90:W91 R92:T92 V92:W92 R93:W94 R95:T96 V95:W96 R97:W100 R101:T101 V101:W101 R102:W103 L104:W104 L203:S203 W203 O204:P204 R204:S204 X206:Y221 O207:O221 Y222:Y238 L239:S1048576 W239:Y1048576">
    <cfRule type="cellIs" dxfId="25" priority="37" operator="equal">
      <formula>#REF!</formula>
    </cfRule>
  </conditionalFormatting>
  <conditionalFormatting sqref="L57">
    <cfRule type="cellIs" dxfId="24" priority="32" operator="equal">
      <formula>#REF!</formula>
    </cfRule>
  </conditionalFormatting>
  <conditionalFormatting sqref="L51:P52 L53:R53 L54:W56 L58:M58 L59:R60 L61:W71 L125:W125 L188:W188">
    <cfRule type="cellIs" dxfId="23" priority="30" operator="equal">
      <formula>#REF!</formula>
    </cfRule>
  </conditionalFormatting>
  <conditionalFormatting sqref="L9:W50 L199:S199 L201:S201">
    <cfRule type="cellIs" dxfId="22" priority="36" operator="equal">
      <formula>#REF!</formula>
    </cfRule>
  </conditionalFormatting>
  <conditionalFormatting sqref="L190:W190">
    <cfRule type="cellIs" dxfId="21" priority="22" operator="equal">
      <formula>#REF!</formula>
    </cfRule>
  </conditionalFormatting>
  <conditionalFormatting sqref="M73:M103">
    <cfRule type="cellIs" dxfId="20" priority="5" operator="equal">
      <formula>#REF!</formula>
    </cfRule>
  </conditionalFormatting>
  <conditionalFormatting sqref="M126 L185:W186">
    <cfRule type="cellIs" dxfId="19" priority="27" operator="equal">
      <formula>#REF!</formula>
    </cfRule>
  </conditionalFormatting>
  <conditionalFormatting sqref="M57:N58">
    <cfRule type="cellIs" dxfId="18" priority="31" operator="equal">
      <formula>#REF!</formula>
    </cfRule>
  </conditionalFormatting>
  <conditionalFormatting sqref="N199:O199 R199:S199 N201:O201 R201:S201">
    <cfRule type="cellIs" dxfId="17" priority="38" stopIfTrue="1" operator="equal">
      <formula>#REF!</formula>
    </cfRule>
  </conditionalFormatting>
  <conditionalFormatting sqref="O58:R58">
    <cfRule type="cellIs" dxfId="16" priority="29" operator="equal">
      <formula>#REF!</formula>
    </cfRule>
  </conditionalFormatting>
  <conditionalFormatting sqref="O57:S57">
    <cfRule type="cellIs" dxfId="15" priority="33" operator="equal">
      <formula>#REF!</formula>
    </cfRule>
  </conditionalFormatting>
  <conditionalFormatting sqref="Q73:Q103">
    <cfRule type="cellIs" dxfId="14" priority="7" operator="equal">
      <formula>#REF!</formula>
    </cfRule>
  </conditionalFormatting>
  <conditionalFormatting sqref="Q52:R52">
    <cfRule type="cellIs" dxfId="13" priority="34" operator="equal">
      <formula>#REF!</formula>
    </cfRule>
  </conditionalFormatting>
  <conditionalFormatting sqref="Q51:S51">
    <cfRule type="cellIs" dxfId="12" priority="35" operator="equal">
      <formula>#REF!</formula>
    </cfRule>
  </conditionalFormatting>
  <conditionalFormatting sqref="S52:S53">
    <cfRule type="cellIs" dxfId="11" priority="26" operator="equal">
      <formula>#REF!</formula>
    </cfRule>
  </conditionalFormatting>
  <conditionalFormatting sqref="S58:S60">
    <cfRule type="cellIs" dxfId="10" priority="28" operator="equal">
      <formula>#REF!</formula>
    </cfRule>
  </conditionalFormatting>
  <conditionalFormatting sqref="T51:W53">
    <cfRule type="cellIs" dxfId="9" priority="25" operator="equal">
      <formula>#REF!</formula>
    </cfRule>
  </conditionalFormatting>
  <conditionalFormatting sqref="T57:W60">
    <cfRule type="cellIs" dxfId="8" priority="23" operator="equal">
      <formula>#REF!</formula>
    </cfRule>
  </conditionalFormatting>
  <conditionalFormatting sqref="U76">
    <cfRule type="cellIs" dxfId="7" priority="18" operator="equal">
      <formula>#REF!</formula>
    </cfRule>
  </conditionalFormatting>
  <conditionalFormatting sqref="U79">
    <cfRule type="cellIs" dxfId="6" priority="17" operator="equal">
      <formula>#REF!</formula>
    </cfRule>
  </conditionalFormatting>
  <conditionalFormatting sqref="U81">
    <cfRule type="cellIs" dxfId="5" priority="16" operator="equal">
      <formula>#REF!</formula>
    </cfRule>
  </conditionalFormatting>
  <conditionalFormatting sqref="U89:U90">
    <cfRule type="cellIs" dxfId="4" priority="3" operator="equal">
      <formula>#REF!</formula>
    </cfRule>
  </conditionalFormatting>
  <conditionalFormatting sqref="U92">
    <cfRule type="cellIs" dxfId="3" priority="2" operator="equal">
      <formula>#REF!</formula>
    </cfRule>
  </conditionalFormatting>
  <conditionalFormatting sqref="U95:U96">
    <cfRule type="cellIs" dxfId="2" priority="4" operator="equal">
      <formula>#REF!</formula>
    </cfRule>
  </conditionalFormatting>
  <conditionalFormatting sqref="U101">
    <cfRule type="cellIs" dxfId="1" priority="6" operator="equal">
      <formula>#REF!</formula>
    </cfRule>
  </conditionalFormatting>
  <conditionalFormatting sqref="AH74:AH103">
    <cfRule type="cellIs" dxfId="0" priority="1" operator="equal">
      <formula>#REF!</formula>
    </cfRule>
  </conditionalFormatting>
  <pageMargins left="0.23622047244094491" right="0.23622047244094491" top="0.74803149606299213" bottom="0.74803149606299213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2024-2026 paveldotvarka</vt:lpstr>
      <vt:lpstr>'2024-2026 paveldotvarka'!Print_Titles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Sarunas NB</dc:creator>
  <cp:keywords/>
  <dc:description/>
  <cp:lastModifiedBy>Romanas Senapėdis</cp:lastModifiedBy>
  <cp:revision/>
  <cp:lastPrinted>2024-02-20T07:34:55Z</cp:lastPrinted>
  <dcterms:created xsi:type="dcterms:W3CDTF">2021-02-12T14:25:23Z</dcterms:created>
  <dcterms:modified xsi:type="dcterms:W3CDTF">2024-03-04T13:55:39Z</dcterms:modified>
  <cp:category/>
  <cp:contentStatus/>
</cp:coreProperties>
</file>